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\2023년 자료\예산 결산\2023년 예산\3차추경\★공고\"/>
    </mc:Choice>
  </mc:AlternateContent>
  <xr:revisionPtr revIDLastSave="0" documentId="13_ncr:1_{A48E7534-8AB8-4405-8C0E-D479DC19B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표" sheetId="5" r:id="rId1"/>
    <sheet name="세입세출 대비표 (수정)" sheetId="9" state="hidden" r:id="rId2"/>
  </sheets>
  <definedNames>
    <definedName name="_xlnm.Print_Area" localSheetId="1">'세입세출 대비표 (수정)'!$A$1:$N$92</definedName>
    <definedName name="_xlnm.Print_Area" localSheetId="0">총괄표!$A$1:$T$47</definedName>
    <definedName name="_xlnm.Print_Titles" localSheetId="0">총괄표!$1:$6</definedName>
  </definedNames>
  <calcPr calcId="191029"/>
  <fileRecoveryPr autoRecover="0"/>
</workbook>
</file>

<file path=xl/calcChain.xml><?xml version="1.0" encoding="utf-8"?>
<calcChain xmlns="http://schemas.openxmlformats.org/spreadsheetml/2006/main">
  <c r="C89" i="9" l="1"/>
  <c r="C88" i="9"/>
  <c r="C87" i="9"/>
  <c r="C86" i="9"/>
  <c r="J85" i="9"/>
  <c r="J84" i="9" s="1"/>
  <c r="G85" i="9"/>
  <c r="G84" i="9" s="1"/>
  <c r="C85" i="9"/>
  <c r="N84" i="9"/>
  <c r="M84" i="9"/>
  <c r="L84" i="9"/>
  <c r="K84" i="9"/>
  <c r="I84" i="9"/>
  <c r="H84" i="9"/>
  <c r="F84" i="9"/>
  <c r="E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N67" i="9"/>
  <c r="K67" i="9"/>
  <c r="J67" i="9"/>
  <c r="I67" i="9"/>
  <c r="H67" i="9"/>
  <c r="G67" i="9"/>
  <c r="F67" i="9"/>
  <c r="C66" i="9"/>
  <c r="H65" i="9"/>
  <c r="H46" i="9" s="1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G50" i="9"/>
  <c r="G46" i="9" s="1"/>
  <c r="C50" i="9"/>
  <c r="C49" i="9"/>
  <c r="C48" i="9"/>
  <c r="C47" i="9"/>
  <c r="N46" i="9"/>
  <c r="M46" i="9"/>
  <c r="K46" i="9"/>
  <c r="J46" i="9"/>
  <c r="I46" i="9"/>
  <c r="F46" i="9"/>
  <c r="E46" i="9"/>
  <c r="D45" i="9"/>
  <c r="O45" i="9" s="1"/>
  <c r="C45" i="9"/>
  <c r="C44" i="9"/>
  <c r="C43" i="9"/>
  <c r="H42" i="9"/>
  <c r="H33" i="9" s="1"/>
  <c r="C42" i="9"/>
  <c r="C41" i="9"/>
  <c r="C40" i="9"/>
  <c r="C39" i="9"/>
  <c r="C38" i="9"/>
  <c r="C37" i="9"/>
  <c r="C36" i="9"/>
  <c r="C35" i="9"/>
  <c r="C34" i="9"/>
  <c r="N33" i="9"/>
  <c r="M33" i="9"/>
  <c r="L33" i="9"/>
  <c r="I33" i="9"/>
  <c r="G33" i="9"/>
  <c r="E33" i="9"/>
  <c r="N28" i="9"/>
  <c r="M28" i="9"/>
  <c r="L28" i="9"/>
  <c r="K28" i="9"/>
  <c r="J28" i="9"/>
  <c r="H28" i="9"/>
  <c r="G28" i="9"/>
  <c r="F28" i="9"/>
  <c r="N20" i="9"/>
  <c r="M20" i="9"/>
  <c r="L20" i="9"/>
  <c r="J20" i="9"/>
  <c r="I20" i="9"/>
  <c r="H20" i="9"/>
  <c r="G20" i="9"/>
  <c r="F20" i="9"/>
  <c r="N16" i="9"/>
  <c r="M16" i="9"/>
  <c r="L16" i="9"/>
  <c r="J16" i="9"/>
  <c r="H16" i="9"/>
  <c r="G16" i="9"/>
  <c r="F16" i="9"/>
  <c r="N9" i="9"/>
  <c r="M9" i="9"/>
  <c r="L9" i="9"/>
  <c r="J9" i="9"/>
  <c r="I9" i="9"/>
  <c r="H9" i="9"/>
  <c r="G9" i="9"/>
  <c r="F9" i="9"/>
  <c r="F5" i="9"/>
  <c r="D4" i="9"/>
  <c r="A1" i="9"/>
  <c r="D12" i="9"/>
  <c r="O12" i="9" s="1"/>
  <c r="D35" i="9"/>
  <c r="N32" i="9" l="1"/>
  <c r="N7" i="9" s="1"/>
  <c r="N8" i="9"/>
  <c r="J8" i="9"/>
  <c r="H8" i="9"/>
  <c r="L8" i="9"/>
  <c r="I32" i="9"/>
  <c r="F8" i="9"/>
  <c r="G8" i="9"/>
  <c r="M8" i="9"/>
  <c r="H32" i="9"/>
  <c r="H7" i="9" s="1"/>
  <c r="D47" i="9"/>
  <c r="O47" i="9" s="1"/>
  <c r="D49" i="9"/>
  <c r="O49" i="9" s="1"/>
  <c r="D64" i="9"/>
  <c r="O64" i="9" s="1"/>
  <c r="L5" i="9"/>
  <c r="M5" i="9"/>
  <c r="D34" i="9"/>
  <c r="J34" i="9" s="1"/>
  <c r="D48" i="9"/>
  <c r="O48" i="9" s="1"/>
  <c r="D50" i="9"/>
  <c r="O50" i="9" s="1"/>
  <c r="D63" i="9"/>
  <c r="O63" i="9" s="1"/>
  <c r="D82" i="9"/>
  <c r="O82" i="9" s="1"/>
  <c r="I5" i="9"/>
  <c r="G32" i="9"/>
  <c r="G7" i="9" s="1"/>
  <c r="J35" i="9"/>
  <c r="D10" i="9"/>
  <c r="O10" i="9" s="1"/>
  <c r="H5" i="9"/>
  <c r="D38" i="9"/>
  <c r="O38" i="9" s="1"/>
  <c r="O34" i="9" l="1"/>
  <c r="H6" i="9"/>
  <c r="D89" i="9"/>
  <c r="O89" i="9" s="1"/>
  <c r="D87" i="9"/>
  <c r="O87" i="9" s="1"/>
  <c r="D83" i="9"/>
  <c r="O83" i="9" s="1"/>
  <c r="D75" i="9"/>
  <c r="O75" i="9" s="1"/>
  <c r="D68" i="9"/>
  <c r="O68" i="9" s="1"/>
  <c r="D65" i="9"/>
  <c r="O65" i="9" s="1"/>
  <c r="D60" i="9"/>
  <c r="O60" i="9" s="1"/>
  <c r="D37" i="9"/>
  <c r="O37" i="9" s="1"/>
  <c r="D23" i="9"/>
  <c r="O23" i="9" s="1"/>
  <c r="D86" i="9"/>
  <c r="O86" i="9" s="1"/>
  <c r="D78" i="9"/>
  <c r="L78" i="9" s="1"/>
  <c r="O78" i="9" s="1"/>
  <c r="D74" i="9"/>
  <c r="L74" i="9" s="1"/>
  <c r="D61" i="9"/>
  <c r="L61" i="9" s="1"/>
  <c r="O61" i="9" s="1"/>
  <c r="D57" i="9"/>
  <c r="L57" i="9" s="1"/>
  <c r="O57" i="9" s="1"/>
  <c r="D55" i="9"/>
  <c r="L55" i="9" s="1"/>
  <c r="O55" i="9" s="1"/>
  <c r="D53" i="9"/>
  <c r="L53" i="9" s="1"/>
  <c r="O53" i="9" s="1"/>
  <c r="D51" i="9"/>
  <c r="L51" i="9" s="1"/>
  <c r="O51" i="9" s="1"/>
  <c r="D18" i="9"/>
  <c r="I18" i="9" s="1"/>
  <c r="I16" i="9" s="1"/>
  <c r="I8" i="9" s="1"/>
  <c r="D81" i="9"/>
  <c r="E81" i="9" s="1"/>
  <c r="O81" i="9" s="1"/>
  <c r="D73" i="9"/>
  <c r="O73" i="9" s="1"/>
  <c r="D21" i="9"/>
  <c r="E21" i="9" s="1"/>
  <c r="D17" i="9"/>
  <c r="E17" i="9" s="1"/>
  <c r="D13" i="9"/>
  <c r="E13" i="9" s="1"/>
  <c r="D91" i="9"/>
  <c r="M91" i="9" s="1"/>
  <c r="D69" i="9"/>
  <c r="M69" i="9" s="1"/>
  <c r="M67" i="9" s="1"/>
  <c r="M32" i="9" s="1"/>
  <c r="D90" i="9"/>
  <c r="O90" i="9" s="1"/>
  <c r="D88" i="9"/>
  <c r="O88" i="9" s="1"/>
  <c r="D85" i="9"/>
  <c r="O85" i="9" s="1"/>
  <c r="D80" i="9"/>
  <c r="O80" i="9" s="1"/>
  <c r="D71" i="9"/>
  <c r="O71" i="9" s="1"/>
  <c r="D66" i="9"/>
  <c r="O66" i="9" s="1"/>
  <c r="D62" i="9"/>
  <c r="O62" i="9" s="1"/>
  <c r="D59" i="9"/>
  <c r="O59" i="9" s="1"/>
  <c r="D36" i="9"/>
  <c r="O36" i="9" s="1"/>
  <c r="D27" i="9"/>
  <c r="O27" i="9" s="1"/>
  <c r="D15" i="9"/>
  <c r="O15" i="9" s="1"/>
  <c r="D79" i="9"/>
  <c r="L79" i="9" s="1"/>
  <c r="O79" i="9" s="1"/>
  <c r="D72" i="9"/>
  <c r="L72" i="9" s="1"/>
  <c r="O72" i="9" s="1"/>
  <c r="D58" i="9"/>
  <c r="L58" i="9" s="1"/>
  <c r="O58" i="9" s="1"/>
  <c r="D56" i="9"/>
  <c r="L56" i="9" s="1"/>
  <c r="O56" i="9" s="1"/>
  <c r="D54" i="9"/>
  <c r="L54" i="9" s="1"/>
  <c r="D52" i="9"/>
  <c r="L52" i="9" s="1"/>
  <c r="O52" i="9" s="1"/>
  <c r="D30" i="9"/>
  <c r="I30" i="9" s="1"/>
  <c r="I28" i="9" s="1"/>
  <c r="D76" i="9"/>
  <c r="E76" i="9" s="1"/>
  <c r="D31" i="9"/>
  <c r="E31" i="9" s="1"/>
  <c r="E28" i="9" s="1"/>
  <c r="D25" i="9"/>
  <c r="O25" i="9" s="1"/>
  <c r="D22" i="9"/>
  <c r="O22" i="9" s="1"/>
  <c r="D19" i="9"/>
  <c r="E19" i="9" s="1"/>
  <c r="D14" i="9"/>
  <c r="E14" i="9" s="1"/>
  <c r="Q4" i="9"/>
  <c r="D92" i="9"/>
  <c r="O92" i="9" s="1"/>
  <c r="D44" i="9"/>
  <c r="O44" i="9" s="1"/>
  <c r="D39" i="9"/>
  <c r="O39" i="9" s="1"/>
  <c r="D43" i="9"/>
  <c r="O43" i="9" s="1"/>
  <c r="D41" i="9"/>
  <c r="O41" i="9" s="1"/>
  <c r="D40" i="9"/>
  <c r="F40" i="9" s="1"/>
  <c r="F33" i="9" s="1"/>
  <c r="F32" i="9" s="1"/>
  <c r="F7" i="9" s="1"/>
  <c r="F6" i="9" s="1"/>
  <c r="D42" i="9"/>
  <c r="E5" i="9"/>
  <c r="D29" i="9"/>
  <c r="D26" i="9"/>
  <c r="D24" i="9"/>
  <c r="O24" i="9" s="1"/>
  <c r="G5" i="9"/>
  <c r="G6" i="9" s="1"/>
  <c r="J33" i="9"/>
  <c r="J32" i="9" s="1"/>
  <c r="J7" i="9" s="1"/>
  <c r="D70" i="9"/>
  <c r="O70" i="9" s="1"/>
  <c r="D77" i="9"/>
  <c r="L77" i="9" s="1"/>
  <c r="O77" i="9" s="1"/>
  <c r="D46" i="9"/>
  <c r="K42" i="9"/>
  <c r="O35" i="9"/>
  <c r="E9" i="9" l="1"/>
  <c r="B12" i="9" s="1"/>
  <c r="O13" i="9"/>
  <c r="O54" i="9"/>
  <c r="D16" i="9"/>
  <c r="O69" i="9"/>
  <c r="O14" i="9"/>
  <c r="O74" i="9"/>
  <c r="O91" i="9"/>
  <c r="M7" i="9"/>
  <c r="M6" i="9" s="1"/>
  <c r="O18" i="9"/>
  <c r="O19" i="9"/>
  <c r="I7" i="9"/>
  <c r="I6" i="9" s="1"/>
  <c r="D84" i="9"/>
  <c r="O84" i="9" s="1"/>
  <c r="O40" i="9"/>
  <c r="E16" i="9"/>
  <c r="O30" i="9"/>
  <c r="D33" i="9"/>
  <c r="O21" i="9"/>
  <c r="O31" i="9"/>
  <c r="D11" i="9"/>
  <c r="O11" i="9" s="1"/>
  <c r="D20" i="9"/>
  <c r="E67" i="9"/>
  <c r="E32" i="9" s="1"/>
  <c r="B35" i="9" s="1"/>
  <c r="L67" i="9"/>
  <c r="L46" i="9"/>
  <c r="O46" i="9" s="1"/>
  <c r="O17" i="9"/>
  <c r="N5" i="9"/>
  <c r="N6" i="9" s="1"/>
  <c r="E26" i="9"/>
  <c r="E20" i="9" s="1"/>
  <c r="O29" i="9"/>
  <c r="D28" i="9"/>
  <c r="O28" i="9" s="1"/>
  <c r="O76" i="9"/>
  <c r="D67" i="9"/>
  <c r="K5" i="9"/>
  <c r="K33" i="9"/>
  <c r="O42" i="9"/>
  <c r="O16" i="9" l="1"/>
  <c r="D9" i="9"/>
  <c r="O9" i="9" s="1"/>
  <c r="E8" i="9"/>
  <c r="E7" i="9"/>
  <c r="E6" i="9" s="1"/>
  <c r="D32" i="9"/>
  <c r="L32" i="9"/>
  <c r="L7" i="9" s="1"/>
  <c r="L6" i="9" s="1"/>
  <c r="O20" i="9"/>
  <c r="O26" i="9"/>
  <c r="B22" i="9"/>
  <c r="O67" i="9"/>
  <c r="K32" i="9"/>
  <c r="K7" i="9" s="1"/>
  <c r="K6" i="9" s="1"/>
  <c r="O33" i="9"/>
  <c r="D5" i="9"/>
  <c r="O4" i="9"/>
  <c r="D8" i="9" l="1"/>
  <c r="O8" i="9" s="1"/>
  <c r="D7" i="9"/>
  <c r="B10" i="9"/>
  <c r="O32" i="9"/>
  <c r="D6" i="9"/>
  <c r="J5" i="9" l="1"/>
  <c r="J6" i="9" s="1"/>
  <c r="P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GaeGeum</author>
    <author>gaegeum</author>
  </authors>
  <commentList>
    <comment ref="G6" authorId="0" shapeId="0" xr:uid="{00000000-0006-0000-0400-000001000000}">
      <text>
        <r>
          <rPr>
            <b/>
            <sz val="9"/>
            <color indexed="81"/>
            <rFont val="굴림"/>
            <family val="3"/>
            <charset val="129"/>
          </rPr>
          <t>GaeGeum:</t>
        </r>
        <r>
          <rPr>
            <sz val="9"/>
            <color indexed="81"/>
            <rFont val="굴림"/>
            <family val="3"/>
            <charset val="129"/>
          </rPr>
          <t xml:space="preserve">
영구임대 시책사업비
미배정 예산</t>
        </r>
      </text>
    </comment>
    <comment ref="I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gaegeum: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법인 해외여행 포상
전체직원의 25%
5명 * 1,000,000원</t>
        </r>
      </text>
    </comment>
  </commentList>
</comments>
</file>

<file path=xl/sharedStrings.xml><?xml version="1.0" encoding="utf-8"?>
<sst xmlns="http://schemas.openxmlformats.org/spreadsheetml/2006/main" count="237" uniqueCount="166">
  <si>
    <t>총  계</t>
    <phoneticPr fontId="2" type="noConversion"/>
  </si>
  <si>
    <t>소   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</si>
  <si>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</si>
  <si>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</si>
  <si>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</si>
  <si>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잡수입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</si>
  <si>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</si>
  <si>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</si>
  <si>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</si>
  <si>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잡지출</t>
    <phoneticPr fontId="2" type="noConversion"/>
  </si>
  <si>
    <t>사무비</t>
    <phoneticPr fontId="2" type="noConversion"/>
  </si>
  <si>
    <t>인건비</t>
    <phoneticPr fontId="2" type="noConversion"/>
  </si>
  <si>
    <t>제수당</t>
    <phoneticPr fontId="2" type="noConversion"/>
  </si>
  <si>
    <t>업무추진비</t>
    <phoneticPr fontId="2" type="noConversion"/>
  </si>
  <si>
    <t>직책보조비</t>
    <phoneticPr fontId="2" type="noConversion"/>
  </si>
  <si>
    <t>운영비</t>
    <phoneticPr fontId="2" type="noConversion"/>
  </si>
  <si>
    <t>여   비</t>
    <phoneticPr fontId="2" type="noConversion"/>
  </si>
  <si>
    <t>공공요금</t>
    <phoneticPr fontId="2" type="noConversion"/>
  </si>
  <si>
    <t>제세공과금</t>
    <phoneticPr fontId="2" type="noConversion"/>
  </si>
  <si>
    <t>재  산</t>
    <phoneticPr fontId="2" type="noConversion"/>
  </si>
  <si>
    <t>조성비</t>
    <phoneticPr fontId="2" type="noConversion"/>
  </si>
  <si>
    <t>시설비</t>
    <phoneticPr fontId="2" type="noConversion"/>
  </si>
  <si>
    <t>자산취득비</t>
    <phoneticPr fontId="2" type="noConversion"/>
  </si>
  <si>
    <t>예비비</t>
    <phoneticPr fontId="2" type="noConversion"/>
  </si>
  <si>
    <t>사업비</t>
    <phoneticPr fontId="2" type="noConversion"/>
  </si>
  <si>
    <t>(단위: 천원)</t>
    <phoneticPr fontId="2" type="noConversion"/>
  </si>
  <si>
    <t>소    계</t>
    <phoneticPr fontId="2" type="noConversion"/>
  </si>
  <si>
    <t>사업수입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</si>
  <si>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</si>
  <si>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</si>
  <si>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</si>
  <si>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1. 세입 세출 총괄표</t>
    <phoneticPr fontId="2" type="noConversion"/>
  </si>
  <si>
    <t>증감(B-A)</t>
    <phoneticPr fontId="2" type="noConversion"/>
  </si>
  <si>
    <t>금액</t>
    <phoneticPr fontId="2" type="noConversion"/>
  </si>
  <si>
    <t>%</t>
    <phoneticPr fontId="2" type="noConversion"/>
  </si>
  <si>
    <t>시설장비유지비</t>
    <phoneticPr fontId="2" type="noConversion"/>
  </si>
  <si>
    <t>잡수입</t>
    <phoneticPr fontId="2" type="noConversion"/>
  </si>
  <si>
    <t>세   입</t>
    <phoneticPr fontId="2" type="noConversion"/>
  </si>
  <si>
    <t>후원금수입</t>
    <phoneticPr fontId="2" type="noConversion"/>
  </si>
  <si>
    <t>이월사업비</t>
    <phoneticPr fontId="2" type="noConversion"/>
  </si>
  <si>
    <t>수용비 및 수수료</t>
    <phoneticPr fontId="2" type="noConversion"/>
  </si>
  <si>
    <t>차량비</t>
    <phoneticPr fontId="2" type="noConversion"/>
  </si>
  <si>
    <t>연료비</t>
    <phoneticPr fontId="2" type="noConversion"/>
  </si>
  <si>
    <t>가족복지사업비</t>
    <phoneticPr fontId="2" type="noConversion"/>
  </si>
  <si>
    <t>급여</t>
    <phoneticPr fontId="2" type="noConversion"/>
  </si>
  <si>
    <t>자활사업비</t>
    <phoneticPr fontId="2" type="noConversion"/>
  </si>
  <si>
    <t>교육문화사업비</t>
    <phoneticPr fontId="2" type="noConversion"/>
  </si>
  <si>
    <t>일용잡급</t>
    <phoneticPr fontId="2" type="noConversion"/>
  </si>
  <si>
    <t>퇴직금 및 퇴직적립금</t>
    <phoneticPr fontId="2" type="noConversion"/>
  </si>
  <si>
    <t>색동다리</t>
    <phoneticPr fontId="2" type="noConversion"/>
  </si>
  <si>
    <t>꿈지락</t>
    <phoneticPr fontId="2" type="noConversion"/>
  </si>
  <si>
    <t>지정후원금</t>
    <phoneticPr fontId="2" type="noConversion"/>
  </si>
  <si>
    <t>비지정후원금</t>
    <phoneticPr fontId="2" type="noConversion"/>
  </si>
  <si>
    <t>사회보험부담비용</t>
    <phoneticPr fontId="2" type="noConversion"/>
  </si>
  <si>
    <t>기타운영비</t>
    <phoneticPr fontId="2" type="noConversion"/>
  </si>
  <si>
    <t>영구임대</t>
    <phoneticPr fontId="2" type="noConversion"/>
  </si>
  <si>
    <t>세    출</t>
    <phoneticPr fontId="2" type="noConversion"/>
  </si>
  <si>
    <t>세부내역</t>
    <phoneticPr fontId="2" type="noConversion"/>
  </si>
  <si>
    <t>운영비 보조금</t>
    <phoneticPr fontId="2" type="noConversion"/>
  </si>
  <si>
    <t>급식+노인</t>
    <phoneticPr fontId="2" type="noConversion"/>
  </si>
  <si>
    <t>세입 총액 (A)</t>
    <phoneticPr fontId="2" type="noConversion"/>
  </si>
  <si>
    <t>세입-세출 (A-B)</t>
    <phoneticPr fontId="2" type="noConversion"/>
  </si>
  <si>
    <t>세출 총액 (B)</t>
    <phoneticPr fontId="2" type="noConversion"/>
  </si>
  <si>
    <t>순수여비</t>
    <phoneticPr fontId="2" type="noConversion"/>
  </si>
  <si>
    <t>지역사회조직사업비</t>
    <phoneticPr fontId="2" type="noConversion"/>
  </si>
  <si>
    <t>지역사회보호사업비</t>
    <phoneticPr fontId="2" type="noConversion"/>
  </si>
  <si>
    <t>확인</t>
    <phoneticPr fontId="2" type="noConversion"/>
  </si>
  <si>
    <t>독거노인자살예방</t>
    <phoneticPr fontId="2" type="noConversion"/>
  </si>
  <si>
    <t>과년도수입</t>
    <phoneticPr fontId="2" type="noConversion"/>
  </si>
  <si>
    <t>건강마을만들기</t>
    <phoneticPr fontId="2" type="noConversion"/>
  </si>
  <si>
    <t>실버맘</t>
    <phoneticPr fontId="2" type="noConversion"/>
  </si>
  <si>
    <t>기타
보조금</t>
    <phoneticPr fontId="2" type="noConversion"/>
  </si>
  <si>
    <t>`</t>
    <phoneticPr fontId="2" type="noConversion"/>
  </si>
  <si>
    <t>장애인도시락</t>
    <phoneticPr fontId="2" type="noConversion"/>
  </si>
  <si>
    <t>총무일지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</si>
  <si>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</si>
  <si>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</si>
  <si>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</si>
  <si>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</si>
  <si>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소식지 후원금에서 보조금으로 조정</t>
    <phoneticPr fontId="2" type="noConversion"/>
  </si>
  <si>
    <t>재가센터 운영비(정수홍, 조유진, 송혜은) 중 운영보조금 사용은 정수홍 급여 전부, 조유진 급여, 제수당, 사회보험 191,830만</t>
    <phoneticPr fontId="2" type="noConversion"/>
  </si>
  <si>
    <t xml:space="preserve">나머지는 자부담해야함. </t>
    <phoneticPr fontId="2" type="noConversion"/>
  </si>
  <si>
    <t>복지관 복지수당 남은금액은 반납금</t>
    <phoneticPr fontId="2" type="noConversion"/>
  </si>
  <si>
    <t>재가복지수당은 조유진501000</t>
    <phoneticPr fontId="2" type="noConversion"/>
  </si>
  <si>
    <t>보조금 금액 총액 확인 후 반영</t>
    <phoneticPr fontId="2" type="noConversion"/>
  </si>
  <si>
    <t>주말도시락서비스(가족플러스) 추가 -후원금 사업</t>
    <phoneticPr fontId="2" type="noConversion"/>
  </si>
  <si>
    <t>02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</si>
  <si>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</si>
  <si>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</si>
  <si>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</si>
  <si>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차입금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</si>
  <si>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</si>
  <si>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</si>
  <si>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</si>
  <si>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01</t>
    <phoneticPr fontId="2" type="noConversion"/>
  </si>
  <si>
    <t>과년도지출</t>
    <phoneticPr fontId="2" type="noConversion"/>
  </si>
  <si>
    <t>부채상환금</t>
    <phoneticPr fontId="2" type="noConversion"/>
  </si>
  <si>
    <t>세   출</t>
    <phoneticPr fontId="2" type="noConversion"/>
  </si>
  <si>
    <t>목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</si>
  <si>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</si>
  <si>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</si>
  <si>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</si>
  <si>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사무비</t>
    <phoneticPr fontId="2" type="noConversion"/>
  </si>
  <si>
    <t>상환금</t>
    <phoneticPr fontId="2" type="noConversion"/>
  </si>
  <si>
    <t>(단위: 원)</t>
    <phoneticPr fontId="2" type="noConversion"/>
  </si>
  <si>
    <t xml:space="preserve"> </t>
    <phoneticPr fontId="2" type="noConversion"/>
  </si>
  <si>
    <t>재산조성비</t>
    <phoneticPr fontId="2" type="noConversion"/>
  </si>
  <si>
    <t>소   계</t>
    <phoneticPr fontId="2" type="noConversion"/>
  </si>
  <si>
    <t>01</t>
    <phoneticPr fontId="2" type="noConversion"/>
  </si>
  <si>
    <t>사업수입</t>
    <phoneticPr fontId="2" type="noConversion"/>
  </si>
  <si>
    <t>보조금수입</t>
    <phoneticPr fontId="2" type="noConversion"/>
  </si>
  <si>
    <t>예비비및기타</t>
    <phoneticPr fontId="2" type="noConversion"/>
  </si>
  <si>
    <t>-</t>
    <phoneticPr fontId="2" type="noConversion"/>
  </si>
  <si>
    <t>2023년 부산광역시 장노년일자리지원센터 3차 추경 세입세출예산서</t>
  </si>
  <si>
    <t>2023년
2차추경</t>
  </si>
  <si>
    <t>2023년
3차추경</t>
  </si>
  <si>
    <t>(A)</t>
  </si>
  <si>
    <t>(B)</t>
  </si>
  <si>
    <t>베이비부머위탁교육</t>
  </si>
  <si>
    <t>과년도수입</t>
  </si>
  <si>
    <t>급여</t>
  </si>
  <si>
    <t>제수당</t>
  </si>
  <si>
    <t>국고보조금</t>
  </si>
  <si>
    <t>일용잡급</t>
  </si>
  <si>
    <t>시도보조금</t>
  </si>
  <si>
    <t>퇴직금 및 퇴직적립금</t>
  </si>
  <si>
    <t>시군구보조금</t>
  </si>
  <si>
    <t>사회보험부담금</t>
  </si>
  <si>
    <t>기타보조금</t>
  </si>
  <si>
    <t>기타후생경비</t>
  </si>
  <si>
    <t>지정후원금</t>
  </si>
  <si>
    <t>기관운영비</t>
  </si>
  <si>
    <t>비지정후원금</t>
  </si>
  <si>
    <t>직책보조비</t>
  </si>
  <si>
    <t>회의비</t>
  </si>
  <si>
    <t>금융기관 차입금</t>
  </si>
  <si>
    <t>기타 차입금</t>
  </si>
  <si>
    <t>여비</t>
  </si>
  <si>
    <t>수용비 및 수수료</t>
  </si>
  <si>
    <t>법인전입금</t>
  </si>
  <si>
    <t>공공요금</t>
  </si>
  <si>
    <t>법인전입금(후원금)</t>
  </si>
  <si>
    <t>제세공과금</t>
  </si>
  <si>
    <t>차량비</t>
  </si>
  <si>
    <t>전년도이월금</t>
  </si>
  <si>
    <t>연료비</t>
  </si>
  <si>
    <t>전년도이월금(후원금)</t>
  </si>
  <si>
    <t>기타운영비</t>
  </si>
  <si>
    <t>전년도이월금(법인전입금)</t>
  </si>
  <si>
    <t>사업 이월금</t>
  </si>
  <si>
    <t>시설비</t>
  </si>
  <si>
    <t>불용품매각대</t>
  </si>
  <si>
    <t>자산취득비</t>
  </si>
  <si>
    <t>기타예금이자수입</t>
  </si>
  <si>
    <t>시설장비유지비</t>
  </si>
  <si>
    <t>기타잡수입</t>
  </si>
  <si>
    <t>경영기획팀</t>
  </si>
  <si>
    <t>장노년일자리혁신팀</t>
  </si>
  <si>
    <t>신중년생애전환지원팀</t>
  </si>
  <si>
    <t>기타사업</t>
  </si>
  <si>
    <t>과년도지출</t>
  </si>
  <si>
    <t>원금상환금</t>
  </si>
  <si>
    <t>이자지급금</t>
  </si>
  <si>
    <t>잡지출</t>
  </si>
  <si>
    <t>예비비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</si>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</sst>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#,##0_ ;[Red]\-#,##0\ "/>
    <numFmt numFmtId="179" formatCode="0.0%"/>
    <numFmt numFmtId="180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8"/>
      <name val="굴림"/>
      <family val="3"/>
      <charset val="129"/>
    </font>
    <font>
      <sz val="10"/>
      <color indexed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22"/>
      <name val="굴림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12"/>
      <name val="굴림"/>
      <family val="3"/>
      <charset val="129"/>
    </font>
    <font>
      <b/>
      <sz val="9"/>
      <color indexed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indexed="12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8"/>
      <color indexed="12"/>
      <name val="굴림"/>
      <family val="3"/>
      <charset val="129"/>
    </font>
    <font>
      <sz val="9"/>
      <color indexed="30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rgb="FFFF0000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6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/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76" fontId="5" fillId="0" borderId="18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5" fillId="0" borderId="0" xfId="0" applyFont="1"/>
    <xf numFmtId="176" fontId="3" fillId="0" borderId="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/>
    </xf>
    <xf numFmtId="176" fontId="7" fillId="2" borderId="21" xfId="2" applyNumberFormat="1" applyFont="1" applyFill="1" applyBorder="1" applyAlignment="1">
      <alignment horizontal="right" vertical="center"/>
    </xf>
    <xf numFmtId="176" fontId="7" fillId="2" borderId="22" xfId="2" applyNumberFormat="1" applyFont="1" applyFill="1" applyBorder="1" applyAlignment="1">
      <alignment horizontal="right" vertical="center"/>
    </xf>
    <xf numFmtId="176" fontId="7" fillId="2" borderId="7" xfId="2" applyNumberFormat="1" applyFont="1" applyFill="1" applyBorder="1" applyAlignment="1">
      <alignment horizontal="right" vertical="center"/>
    </xf>
    <xf numFmtId="176" fontId="7" fillId="2" borderId="16" xfId="2" applyNumberFormat="1" applyFont="1" applyFill="1" applyBorder="1" applyAlignment="1">
      <alignment horizontal="right" vertical="center"/>
    </xf>
    <xf numFmtId="179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2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21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16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7" fillId="2" borderId="7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4" xfId="2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7" fillId="3" borderId="17" xfId="2" applyNumberFormat="1" applyFont="1" applyFill="1" applyBorder="1" applyAlignment="1">
      <alignment horizontal="right" vertical="center"/>
    </xf>
    <xf numFmtId="176" fontId="7" fillId="3" borderId="25" xfId="2" applyNumberFormat="1" applyFont="1" applyFill="1" applyBorder="1" applyAlignment="1">
      <alignment horizontal="right" vertical="center"/>
    </xf>
    <xf numFmtId="176" fontId="7" fillId="3" borderId="26" xfId="2" applyNumberFormat="1" applyFont="1" applyFill="1" applyBorder="1" applyAlignment="1">
      <alignment horizontal="right" vertical="center"/>
    </xf>
    <xf numFmtId="176" fontId="7" fillId="3" borderId="27" xfId="2" applyNumberFormat="1" applyFont="1" applyFill="1" applyBorder="1" applyAlignment="1">
      <alignment horizontal="right" vertical="center"/>
    </xf>
    <xf numFmtId="176" fontId="7" fillId="3" borderId="28" xfId="2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21" xfId="0" applyNumberFormat="1" applyFont="1" applyFill="1" applyBorder="1" applyAlignment="1">
      <alignment horizontal="right" vertical="center"/>
    </xf>
    <xf numFmtId="176" fontId="7" fillId="3" borderId="22" xfId="0" applyNumberFormat="1" applyFont="1" applyFill="1" applyBorder="1" applyAlignment="1">
      <alignment horizontal="right" vertical="center"/>
    </xf>
    <xf numFmtId="176" fontId="7" fillId="3" borderId="7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76" fontId="5" fillId="0" borderId="0" xfId="0" applyNumberFormat="1" applyFont="1"/>
    <xf numFmtId="177" fontId="22" fillId="0" borderId="0" xfId="0" applyNumberFormat="1" applyFont="1" applyAlignment="1">
      <alignment vertical="center"/>
    </xf>
    <xf numFmtId="176" fontId="17" fillId="0" borderId="29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horizontal="right" vertical="center"/>
    </xf>
    <xf numFmtId="176" fontId="17" fillId="0" borderId="31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7" fillId="0" borderId="24" xfId="2" applyNumberFormat="1" applyFont="1" applyFill="1" applyBorder="1" applyAlignment="1">
      <alignment horizontal="right" vertical="center"/>
    </xf>
    <xf numFmtId="176" fontId="7" fillId="0" borderId="33" xfId="2" applyNumberFormat="1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horizontal="right" vertical="center"/>
    </xf>
    <xf numFmtId="176" fontId="3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 applyProtection="1">
      <alignment horizontal="right" vertical="center"/>
      <protection locked="0"/>
    </xf>
    <xf numFmtId="176" fontId="3" fillId="0" borderId="21" xfId="2" applyNumberFormat="1" applyFont="1" applyFill="1" applyBorder="1" applyAlignment="1" applyProtection="1">
      <alignment horizontal="right" vertical="center"/>
      <protection locked="0"/>
    </xf>
    <xf numFmtId="176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12" xfId="2" applyNumberFormat="1" applyFont="1" applyFill="1" applyBorder="1" applyAlignment="1" applyProtection="1">
      <alignment horizontal="right" vertical="center"/>
      <protection locked="0"/>
    </xf>
    <xf numFmtId="176" fontId="3" fillId="0" borderId="13" xfId="2" applyNumberFormat="1" applyFont="1" applyFill="1" applyBorder="1" applyAlignment="1" applyProtection="1">
      <alignment horizontal="right" vertical="center"/>
      <protection locked="0"/>
    </xf>
    <xf numFmtId="176" fontId="3" fillId="0" borderId="33" xfId="2" applyNumberFormat="1" applyFont="1" applyFill="1" applyBorder="1" applyAlignment="1" applyProtection="1">
      <alignment horizontal="right" vertical="center"/>
      <protection locked="0"/>
    </xf>
    <xf numFmtId="177" fontId="24" fillId="0" borderId="0" xfId="2" applyNumberFormat="1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17" fillId="0" borderId="37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3" borderId="38" xfId="2" applyNumberFormat="1" applyFont="1" applyFill="1" applyBorder="1" applyAlignment="1">
      <alignment horizontal="right" vertical="center"/>
    </xf>
    <xf numFmtId="176" fontId="7" fillId="2" borderId="9" xfId="2" applyNumberFormat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 applyProtection="1">
      <alignment horizontal="right" vertical="center"/>
      <protection locked="0"/>
    </xf>
    <xf numFmtId="176" fontId="7" fillId="2" borderId="9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 applyProtection="1">
      <alignment vertical="center"/>
      <protection locked="0"/>
    </xf>
    <xf numFmtId="176" fontId="3" fillId="0" borderId="14" xfId="2" applyNumberFormat="1" applyFont="1" applyFill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vertical="center"/>
      <protection locked="0"/>
    </xf>
    <xf numFmtId="176" fontId="23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0" borderId="34" xfId="2" applyNumberFormat="1" applyFont="1" applyFill="1" applyBorder="1" applyAlignment="1" applyProtection="1">
      <alignment horizontal="right" vertical="center"/>
      <protection locked="0"/>
    </xf>
    <xf numFmtId="176" fontId="23" fillId="0" borderId="16" xfId="2" applyNumberFormat="1" applyFont="1" applyFill="1" applyBorder="1" applyAlignment="1" applyProtection="1">
      <alignment horizontal="right" vertical="center"/>
      <protection locked="0"/>
    </xf>
    <xf numFmtId="179" fontId="25" fillId="0" borderId="11" xfId="0" applyNumberFormat="1" applyFont="1" applyBorder="1" applyAlignment="1">
      <alignment horizontal="center" vertical="center"/>
    </xf>
    <xf numFmtId="176" fontId="23" fillId="0" borderId="22" xfId="2" applyNumberFormat="1" applyFont="1" applyFill="1" applyBorder="1" applyAlignment="1" applyProtection="1">
      <alignment horizontal="right" vertical="center"/>
      <protection locked="0"/>
    </xf>
    <xf numFmtId="176" fontId="23" fillId="0" borderId="9" xfId="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76" fontId="3" fillId="4" borderId="21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176" fontId="7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5" borderId="9" xfId="2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center"/>
    </xf>
    <xf numFmtId="176" fontId="3" fillId="5" borderId="7" xfId="2" applyNumberFormat="1" applyFont="1" applyFill="1" applyBorder="1" applyAlignment="1" applyProtection="1">
      <alignment horizontal="right" vertical="center"/>
      <protection locked="0"/>
    </xf>
    <xf numFmtId="176" fontId="29" fillId="6" borderId="0" xfId="1" applyNumberFormat="1" applyFont="1" applyFill="1" applyBorder="1" applyAlignment="1" applyProtection="1">
      <alignment horizontal="left" vertical="center"/>
    </xf>
    <xf numFmtId="176" fontId="28" fillId="6" borderId="0" xfId="0" applyNumberFormat="1" applyFont="1" applyFill="1" applyAlignment="1">
      <alignment horizontal="center" vertical="center" shrinkToFit="1"/>
    </xf>
    <xf numFmtId="176" fontId="29" fillId="6" borderId="0" xfId="0" applyNumberFormat="1" applyFont="1" applyFill="1" applyAlignment="1">
      <alignment vertical="center"/>
    </xf>
    <xf numFmtId="0" fontId="35" fillId="6" borderId="0" xfId="0" applyFont="1" applyFill="1" applyAlignment="1">
      <alignment vertical="center"/>
    </xf>
    <xf numFmtId="176" fontId="32" fillId="6" borderId="0" xfId="1" applyNumberFormat="1" applyFont="1" applyFill="1" applyBorder="1" applyAlignment="1" applyProtection="1">
      <alignment horizontal="left" vertical="center"/>
    </xf>
    <xf numFmtId="176" fontId="32" fillId="6" borderId="0" xfId="1" applyNumberFormat="1" applyFont="1" applyFill="1" applyBorder="1" applyAlignment="1" applyProtection="1">
      <alignment vertical="center" shrinkToFit="1"/>
    </xf>
    <xf numFmtId="0" fontId="35" fillId="6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176" fontId="31" fillId="6" borderId="7" xfId="1" applyNumberFormat="1" applyFont="1" applyFill="1" applyBorder="1" applyAlignment="1">
      <alignment horizontal="center" vertical="center" wrapText="1"/>
    </xf>
    <xf numFmtId="176" fontId="31" fillId="6" borderId="1" xfId="0" applyNumberFormat="1" applyFont="1" applyFill="1" applyBorder="1" applyAlignment="1">
      <alignment horizontal="center" vertical="center"/>
    </xf>
    <xf numFmtId="176" fontId="31" fillId="6" borderId="60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vertical="center"/>
    </xf>
    <xf numFmtId="176" fontId="28" fillId="6" borderId="6" xfId="1" applyNumberFormat="1" applyFont="1" applyFill="1" applyBorder="1" applyAlignment="1" applyProtection="1">
      <alignment horizontal="center" vertical="center" shrinkToFit="1"/>
    </xf>
    <xf numFmtId="176" fontId="28" fillId="6" borderId="68" xfId="1" applyNumberFormat="1" applyFont="1" applyFill="1" applyBorder="1" applyAlignment="1" applyProtection="1">
      <alignment horizontal="center" vertical="center" shrinkToFit="1"/>
    </xf>
    <xf numFmtId="176" fontId="28" fillId="6" borderId="49" xfId="1" quotePrefix="1" applyNumberFormat="1" applyFont="1" applyFill="1" applyBorder="1" applyAlignment="1" applyProtection="1">
      <alignment horizontal="center" vertical="center" shrinkToFit="1"/>
    </xf>
    <xf numFmtId="176" fontId="28" fillId="6" borderId="11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11" xfId="0" applyNumberFormat="1" applyFont="1" applyFill="1" applyBorder="1" applyAlignment="1">
      <alignment horizontal="center" vertical="center" shrinkToFit="1"/>
    </xf>
    <xf numFmtId="176" fontId="28" fillId="6" borderId="50" xfId="1" applyNumberFormat="1" applyFont="1" applyFill="1" applyBorder="1" applyAlignment="1" applyProtection="1">
      <alignment horizontal="center" vertical="center" shrinkToFit="1"/>
    </xf>
    <xf numFmtId="0" fontId="28" fillId="6" borderId="7" xfId="0" applyFont="1" applyFill="1" applyBorder="1" applyAlignment="1">
      <alignment horizontal="center" vertical="center"/>
    </xf>
    <xf numFmtId="0" fontId="28" fillId="6" borderId="0" xfId="0" applyFont="1" applyFill="1" applyAlignment="1">
      <alignment vertical="center"/>
    </xf>
    <xf numFmtId="176" fontId="28" fillId="6" borderId="36" xfId="1" applyNumberFormat="1" applyFont="1" applyFill="1" applyBorder="1" applyAlignment="1" applyProtection="1">
      <alignment horizontal="center" vertical="center" shrinkToFit="1"/>
    </xf>
    <xf numFmtId="176" fontId="28" fillId="6" borderId="50" xfId="1" quotePrefix="1" applyNumberFormat="1" applyFont="1" applyFill="1" applyBorder="1" applyAlignment="1" applyProtection="1">
      <alignment horizontal="center" vertical="center" shrinkToFit="1"/>
    </xf>
    <xf numFmtId="176" fontId="28" fillId="6" borderId="6" xfId="0" applyNumberFormat="1" applyFont="1" applyFill="1" applyBorder="1" applyAlignment="1">
      <alignment horizontal="center" vertical="center" shrinkToFit="1"/>
    </xf>
    <xf numFmtId="176" fontId="28" fillId="6" borderId="11" xfId="0" applyNumberFormat="1" applyFont="1" applyFill="1" applyBorder="1" applyAlignment="1">
      <alignment vertical="center" shrinkToFit="1"/>
    </xf>
    <xf numFmtId="176" fontId="28" fillId="6" borderId="4" xfId="1" applyNumberFormat="1" applyFont="1" applyFill="1" applyBorder="1" applyAlignment="1" applyProtection="1">
      <alignment horizontal="center" vertical="center" shrinkToFit="1"/>
    </xf>
    <xf numFmtId="176" fontId="28" fillId="6" borderId="0" xfId="0" applyNumberFormat="1" applyFont="1" applyFill="1" applyAlignment="1">
      <alignment vertical="center" shrinkToFit="1"/>
    </xf>
    <xf numFmtId="176" fontId="28" fillId="6" borderId="64" xfId="1" applyNumberFormat="1" applyFont="1" applyFill="1" applyBorder="1" applyAlignment="1" applyProtection="1">
      <alignment horizontal="center" vertical="center" shrinkToFit="1"/>
    </xf>
    <xf numFmtId="176" fontId="28" fillId="6" borderId="52" xfId="1" applyNumberFormat="1" applyFont="1" applyFill="1" applyBorder="1" applyAlignment="1" applyProtection="1">
      <alignment horizontal="center" vertical="center" shrinkToFit="1"/>
    </xf>
    <xf numFmtId="0" fontId="28" fillId="6" borderId="0" xfId="0" applyFont="1" applyFill="1" applyAlignment="1">
      <alignment vertical="center" shrinkToFit="1"/>
    </xf>
    <xf numFmtId="176" fontId="28" fillId="6" borderId="0" xfId="1" applyNumberFormat="1" applyFont="1" applyFill="1" applyBorder="1" applyAlignment="1">
      <alignment horizontal="right" vertical="center" shrinkToFit="1"/>
    </xf>
    <xf numFmtId="176" fontId="28" fillId="6" borderId="57" xfId="1" quotePrefix="1" applyNumberFormat="1" applyFont="1" applyFill="1" applyBorder="1" applyAlignment="1" applyProtection="1">
      <alignment horizontal="center" vertical="center" shrinkToFit="1"/>
    </xf>
    <xf numFmtId="176" fontId="28" fillId="6" borderId="58" xfId="1" quotePrefix="1" applyNumberFormat="1" applyFont="1" applyFill="1" applyBorder="1" applyAlignment="1" applyProtection="1">
      <alignment horizontal="center" vertical="center" shrinkToFit="1"/>
    </xf>
    <xf numFmtId="0" fontId="37" fillId="6" borderId="0" xfId="0" applyFont="1" applyFill="1" applyAlignment="1">
      <alignment vertical="center"/>
    </xf>
    <xf numFmtId="176" fontId="32" fillId="6" borderId="0" xfId="0" applyNumberFormat="1" applyFont="1" applyFill="1" applyAlignment="1">
      <alignment vertical="center"/>
    </xf>
    <xf numFmtId="176" fontId="32" fillId="6" borderId="0" xfId="0" applyNumberFormat="1" applyFont="1" applyFill="1" applyAlignment="1">
      <alignment vertical="center" shrinkToFit="1"/>
    </xf>
    <xf numFmtId="0" fontId="28" fillId="6" borderId="0" xfId="0" applyFont="1" applyFill="1" applyAlignment="1">
      <alignment horizontal="right" vertical="center" shrinkToFit="1"/>
    </xf>
    <xf numFmtId="176" fontId="29" fillId="6" borderId="0" xfId="1" applyNumberFormat="1" applyFont="1" applyFill="1" applyBorder="1" applyAlignment="1" applyProtection="1">
      <alignment horizontal="center" vertical="center"/>
    </xf>
    <xf numFmtId="176" fontId="28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 shrinkToFit="1"/>
    </xf>
    <xf numFmtId="176" fontId="32" fillId="6" borderId="0" xfId="1" applyNumberFormat="1" applyFont="1" applyFill="1" applyBorder="1" applyAlignment="1">
      <alignment horizontal="right" vertical="center"/>
    </xf>
    <xf numFmtId="176" fontId="32" fillId="6" borderId="0" xfId="0" applyNumberFormat="1" applyFont="1" applyFill="1" applyAlignment="1">
      <alignment horizontal="right" vertical="center"/>
    </xf>
    <xf numFmtId="176" fontId="37" fillId="6" borderId="0" xfId="0" applyNumberFormat="1" applyFont="1" applyFill="1" applyAlignment="1">
      <alignment vertical="center"/>
    </xf>
    <xf numFmtId="176" fontId="37" fillId="6" borderId="0" xfId="0" applyNumberFormat="1" applyFont="1" applyFill="1" applyAlignment="1">
      <alignment vertical="center" shrinkToFit="1"/>
    </xf>
    <xf numFmtId="180" fontId="28" fillId="6" borderId="7" xfId="1" applyNumberFormat="1" applyFont="1" applyFill="1" applyBorder="1" applyAlignment="1" applyProtection="1">
      <alignment horizontal="center" vertical="center" shrinkToFit="1"/>
    </xf>
    <xf numFmtId="180" fontId="28" fillId="6" borderId="52" xfId="1" applyNumberFormat="1" applyFont="1" applyFill="1" applyBorder="1" applyAlignment="1" applyProtection="1">
      <alignment horizontal="center" vertical="center" shrinkToFit="1"/>
    </xf>
    <xf numFmtId="176" fontId="28" fillId="6" borderId="0" xfId="0" applyNumberFormat="1" applyFont="1" applyFill="1" applyAlignment="1">
      <alignment horizontal="right" vertical="center" shrinkToFit="1"/>
    </xf>
    <xf numFmtId="176" fontId="30" fillId="6" borderId="0" xfId="1" applyNumberFormat="1" applyFont="1" applyFill="1" applyBorder="1" applyAlignment="1" applyProtection="1">
      <alignment horizontal="left" vertical="center"/>
    </xf>
    <xf numFmtId="176" fontId="28" fillId="6" borderId="7" xfId="0" applyNumberFormat="1" applyFont="1" applyFill="1" applyBorder="1" applyAlignment="1">
      <alignment horizontal="center" vertical="center" shrinkToFit="1"/>
    </xf>
    <xf numFmtId="176" fontId="31" fillId="6" borderId="19" xfId="0" applyNumberFormat="1" applyFont="1" applyFill="1" applyBorder="1" applyAlignment="1">
      <alignment horizontal="center" vertical="center"/>
    </xf>
    <xf numFmtId="176" fontId="28" fillId="6" borderId="0" xfId="1" applyNumberFormat="1" applyFont="1" applyFill="1" applyBorder="1" applyAlignment="1">
      <alignment horizontal="right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/>
    </xf>
    <xf numFmtId="49" fontId="28" fillId="6" borderId="67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1" applyNumberFormat="1" applyFont="1" applyFill="1" applyBorder="1" applyAlignment="1" applyProtection="1">
      <alignment horizontal="center" vertical="center" shrinkToFit="1"/>
    </xf>
    <xf numFmtId="49" fontId="28" fillId="6" borderId="62" xfId="0" applyNumberFormat="1" applyFont="1" applyFill="1" applyBorder="1" applyAlignment="1">
      <alignment vertical="center"/>
    </xf>
    <xf numFmtId="49" fontId="28" fillId="6" borderId="71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0" applyNumberFormat="1" applyFont="1" applyFill="1" applyBorder="1" applyAlignment="1">
      <alignment horizontal="center" vertical="center" shrinkToFit="1"/>
    </xf>
    <xf numFmtId="49" fontId="28" fillId="6" borderId="62" xfId="0" applyNumberFormat="1" applyFont="1" applyFill="1" applyBorder="1" applyAlignment="1">
      <alignment vertical="center" shrinkToFit="1"/>
    </xf>
    <xf numFmtId="176" fontId="31" fillId="6" borderId="20" xfId="0" applyNumberFormat="1" applyFont="1" applyFill="1" applyBorder="1" applyAlignment="1">
      <alignment horizontal="center" vertical="center"/>
    </xf>
    <xf numFmtId="0" fontId="29" fillId="6" borderId="72" xfId="0" applyFont="1" applyFill="1" applyBorder="1" applyAlignment="1">
      <alignment vertical="center"/>
    </xf>
    <xf numFmtId="176" fontId="28" fillId="6" borderId="22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>
      <alignment vertical="center" shrinkToFit="1"/>
    </xf>
    <xf numFmtId="176" fontId="28" fillId="6" borderId="65" xfId="1" applyNumberFormat="1" applyFont="1" applyFill="1" applyBorder="1" applyAlignment="1" applyProtection="1">
      <alignment horizontal="center" vertical="center" shrinkToFit="1"/>
    </xf>
    <xf numFmtId="0" fontId="29" fillId="6" borderId="62" xfId="0" applyFont="1" applyFill="1" applyBorder="1" applyAlignment="1">
      <alignment vertical="center"/>
    </xf>
    <xf numFmtId="0" fontId="29" fillId="6" borderId="70" xfId="0" applyFont="1" applyFill="1" applyBorder="1" applyAlignment="1">
      <alignment vertical="center"/>
    </xf>
    <xf numFmtId="176" fontId="28" fillId="6" borderId="79" xfId="1" applyNumberFormat="1" applyFont="1" applyFill="1" applyBorder="1" applyAlignment="1">
      <alignment horizontal="right" vertical="center"/>
    </xf>
    <xf numFmtId="176" fontId="28" fillId="6" borderId="6" xfId="1" applyNumberFormat="1" applyFont="1" applyFill="1" applyBorder="1" applyAlignment="1" applyProtection="1">
      <alignment horizontal="center" vertical="center" wrapText="1" shrinkToFit="1"/>
    </xf>
    <xf numFmtId="41" fontId="28" fillId="6" borderId="7" xfId="1" applyFont="1" applyFill="1" applyBorder="1" applyAlignment="1">
      <alignment vertical="center" shrinkToFit="1"/>
    </xf>
    <xf numFmtId="41" fontId="28" fillId="6" borderId="7" xfId="1" applyFont="1" applyFill="1" applyBorder="1" applyAlignment="1" applyProtection="1">
      <alignment vertical="center" shrinkToFit="1"/>
    </xf>
    <xf numFmtId="41" fontId="28" fillId="6" borderId="52" xfId="1" applyFont="1" applyFill="1" applyBorder="1" applyAlignment="1">
      <alignment vertical="center" shrinkToFit="1"/>
    </xf>
    <xf numFmtId="41" fontId="31" fillId="6" borderId="4" xfId="1" applyFont="1" applyFill="1" applyBorder="1" applyAlignment="1">
      <alignment vertical="center"/>
    </xf>
    <xf numFmtId="41" fontId="28" fillId="6" borderId="55" xfId="1" applyFont="1" applyFill="1" applyBorder="1" applyAlignment="1">
      <alignment vertical="center" shrinkToFit="1"/>
    </xf>
    <xf numFmtId="41" fontId="28" fillId="6" borderId="6" xfId="1" applyFont="1" applyFill="1" applyBorder="1" applyAlignment="1">
      <alignment vertical="center" shrinkToFit="1"/>
    </xf>
    <xf numFmtId="41" fontId="31" fillId="6" borderId="73" xfId="1" applyFont="1" applyFill="1" applyBorder="1" applyAlignment="1">
      <alignment vertical="center"/>
    </xf>
    <xf numFmtId="41" fontId="31" fillId="6" borderId="61" xfId="1" applyFont="1" applyFill="1" applyBorder="1" applyAlignment="1">
      <alignment horizontal="right" vertical="center"/>
    </xf>
    <xf numFmtId="41" fontId="28" fillId="6" borderId="51" xfId="1" applyFont="1" applyFill="1" applyBorder="1" applyAlignment="1">
      <alignment horizontal="right" vertical="center" shrinkToFit="1"/>
    </xf>
    <xf numFmtId="41" fontId="28" fillId="6" borderId="53" xfId="1" applyFont="1" applyFill="1" applyBorder="1" applyAlignment="1">
      <alignment horizontal="right" vertical="center" shrinkToFit="1"/>
    </xf>
    <xf numFmtId="41" fontId="28" fillId="6" borderId="56" xfId="1" applyFont="1" applyFill="1" applyBorder="1" applyAlignment="1">
      <alignment horizontal="right" vertical="center" shrinkToFit="1"/>
    </xf>
    <xf numFmtId="41" fontId="28" fillId="6" borderId="69" xfId="1" applyFont="1" applyFill="1" applyBorder="1" applyAlignment="1">
      <alignment horizontal="right" vertical="center" shrinkToFit="1"/>
    </xf>
    <xf numFmtId="41" fontId="28" fillId="6" borderId="73" xfId="1" applyFont="1" applyFill="1" applyBorder="1" applyAlignment="1">
      <alignment vertical="center"/>
    </xf>
    <xf numFmtId="49" fontId="28" fillId="6" borderId="82" xfId="0" applyNumberFormat="1" applyFont="1" applyFill="1" applyBorder="1" applyAlignment="1">
      <alignment vertical="center" shrinkToFit="1"/>
    </xf>
    <xf numFmtId="176" fontId="28" fillId="6" borderId="40" xfId="0" applyNumberFormat="1" applyFont="1" applyFill="1" applyBorder="1" applyAlignment="1">
      <alignment vertical="center" shrinkToFit="1"/>
    </xf>
    <xf numFmtId="176" fontId="28" fillId="6" borderId="40" xfId="1" applyNumberFormat="1" applyFont="1" applyFill="1" applyBorder="1" applyAlignment="1" applyProtection="1">
      <alignment horizontal="center" vertical="center" shrinkToFit="1"/>
    </xf>
    <xf numFmtId="41" fontId="28" fillId="6" borderId="40" xfId="1" applyFont="1" applyFill="1" applyBorder="1" applyAlignment="1">
      <alignment vertical="center" shrinkToFit="1"/>
    </xf>
    <xf numFmtId="41" fontId="28" fillId="6" borderId="83" xfId="1" applyFont="1" applyFill="1" applyBorder="1" applyAlignment="1">
      <alignment vertical="center"/>
    </xf>
    <xf numFmtId="49" fontId="28" fillId="6" borderId="72" xfId="0" applyNumberFormat="1" applyFont="1" applyFill="1" applyBorder="1" applyAlignment="1">
      <alignment vertical="center" shrinkToFit="1"/>
    </xf>
    <xf numFmtId="176" fontId="28" fillId="6" borderId="64" xfId="0" applyNumberFormat="1" applyFont="1" applyFill="1" applyBorder="1" applyAlignment="1">
      <alignment vertical="center" shrinkToFit="1"/>
    </xf>
    <xf numFmtId="176" fontId="28" fillId="6" borderId="70" xfId="0" applyNumberFormat="1" applyFont="1" applyFill="1" applyBorder="1" applyAlignment="1">
      <alignment vertical="center" shrinkToFit="1"/>
    </xf>
    <xf numFmtId="41" fontId="28" fillId="6" borderId="77" xfId="1" applyFont="1" applyFill="1" applyBorder="1" applyAlignment="1">
      <alignment vertical="center"/>
    </xf>
    <xf numFmtId="176" fontId="28" fillId="6" borderId="63" xfId="1" applyNumberFormat="1" applyFont="1" applyFill="1" applyBorder="1" applyAlignment="1" applyProtection="1">
      <alignment horizontal="center" vertical="center" shrinkToFit="1"/>
    </xf>
    <xf numFmtId="49" fontId="28" fillId="6" borderId="80" xfId="0" applyNumberFormat="1" applyFont="1" applyFill="1" applyBorder="1" applyAlignment="1">
      <alignment vertical="center" shrinkToFit="1"/>
    </xf>
    <xf numFmtId="176" fontId="28" fillId="6" borderId="65" xfId="0" applyNumberFormat="1" applyFont="1" applyFill="1" applyBorder="1" applyAlignment="1">
      <alignment vertical="center" shrinkToFit="1"/>
    </xf>
    <xf numFmtId="176" fontId="28" fillId="6" borderId="81" xfId="0" applyNumberFormat="1" applyFont="1" applyFill="1" applyBorder="1" applyAlignment="1">
      <alignment vertical="center" shrinkToFit="1"/>
    </xf>
    <xf numFmtId="41" fontId="28" fillId="6" borderId="65" xfId="1" applyFont="1" applyFill="1" applyBorder="1" applyAlignment="1">
      <alignment vertical="center" shrinkToFit="1"/>
    </xf>
    <xf numFmtId="41" fontId="28" fillId="6" borderId="78" xfId="1" applyFont="1" applyFill="1" applyBorder="1" applyAlignment="1">
      <alignment vertical="center"/>
    </xf>
    <xf numFmtId="176" fontId="28" fillId="6" borderId="66" xfId="1" quotePrefix="1" applyNumberFormat="1" applyFont="1" applyFill="1" applyBorder="1" applyAlignment="1" applyProtection="1">
      <alignment horizontal="center" vertical="center" shrinkToFit="1"/>
    </xf>
    <xf numFmtId="177" fontId="28" fillId="6" borderId="0" xfId="0" applyNumberFormat="1" applyFont="1" applyFill="1" applyAlignment="1">
      <alignment vertical="center" shrinkToFit="1"/>
    </xf>
    <xf numFmtId="41" fontId="32" fillId="6" borderId="73" xfId="1" applyFont="1" applyFill="1" applyBorder="1" applyAlignment="1">
      <alignment vertical="center"/>
    </xf>
    <xf numFmtId="176" fontId="28" fillId="6" borderId="16" xfId="1" applyNumberFormat="1" applyFont="1" applyFill="1" applyBorder="1" applyAlignment="1" applyProtection="1">
      <alignment horizontal="center" vertical="center" shrinkToFit="1"/>
    </xf>
    <xf numFmtId="176" fontId="28" fillId="6" borderId="22" xfId="1" applyNumberFormat="1" applyFont="1" applyFill="1" applyBorder="1" applyAlignment="1" applyProtection="1">
      <alignment horizontal="center" vertical="center" shrinkToFit="1"/>
    </xf>
    <xf numFmtId="176" fontId="31" fillId="6" borderId="54" xfId="0" applyNumberFormat="1" applyFont="1" applyFill="1" applyBorder="1" applyAlignment="1">
      <alignment horizontal="center" vertical="center"/>
    </xf>
    <xf numFmtId="176" fontId="31" fillId="6" borderId="55" xfId="0" applyNumberFormat="1" applyFont="1" applyFill="1" applyBorder="1" applyAlignment="1">
      <alignment horizontal="center" vertical="center"/>
    </xf>
    <xf numFmtId="176" fontId="31" fillId="6" borderId="56" xfId="0" applyNumberFormat="1" applyFont="1" applyFill="1" applyBorder="1" applyAlignment="1">
      <alignment horizontal="center" vertical="center"/>
    </xf>
    <xf numFmtId="0" fontId="36" fillId="6" borderId="70" xfId="0" applyFont="1" applyFill="1" applyBorder="1" applyAlignment="1">
      <alignment horizontal="left" vertical="center"/>
    </xf>
    <xf numFmtId="0" fontId="35" fillId="6" borderId="70" xfId="0" applyFont="1" applyFill="1" applyBorder="1" applyAlignment="1">
      <alignment horizontal="right" vertical="center"/>
    </xf>
    <xf numFmtId="176" fontId="31" fillId="6" borderId="65" xfId="0" applyNumberFormat="1" applyFont="1" applyFill="1" applyBorder="1" applyAlignment="1">
      <alignment horizontal="center" vertical="center"/>
    </xf>
    <xf numFmtId="176" fontId="31" fillId="6" borderId="76" xfId="0" applyNumberFormat="1" applyFont="1" applyFill="1" applyBorder="1" applyAlignment="1">
      <alignment horizontal="center" vertical="center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75" xfId="1" applyNumberFormat="1" applyFont="1" applyFill="1" applyBorder="1" applyAlignment="1" applyProtection="1">
      <alignment horizontal="center" vertical="center" shrinkToFit="1"/>
    </xf>
    <xf numFmtId="176" fontId="28" fillId="6" borderId="74" xfId="1" applyNumberFormat="1" applyFont="1" applyFill="1" applyBorder="1" applyAlignment="1" applyProtection="1">
      <alignment horizontal="center" vertical="center" shrinkToFit="1"/>
    </xf>
    <xf numFmtId="176" fontId="28" fillId="6" borderId="55" xfId="1" applyNumberFormat="1" applyFont="1" applyFill="1" applyBorder="1" applyAlignment="1" applyProtection="1">
      <alignment horizontal="center" vertical="center" shrinkToFit="1"/>
    </xf>
    <xf numFmtId="0" fontId="34" fillId="6" borderId="0" xfId="0" applyFont="1" applyFill="1" applyAlignment="1">
      <alignment horizontal="center" vertical="center"/>
    </xf>
    <xf numFmtId="176" fontId="31" fillId="6" borderId="58" xfId="1" applyNumberFormat="1" applyFont="1" applyFill="1" applyBorder="1" applyAlignment="1" applyProtection="1">
      <alignment horizontal="center" vertical="center"/>
    </xf>
    <xf numFmtId="176" fontId="31" fillId="6" borderId="4" xfId="1" applyNumberFormat="1" applyFont="1" applyFill="1" applyBorder="1" applyAlignment="1" applyProtection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176" fontId="31" fillId="6" borderId="22" xfId="0" applyNumberFormat="1" applyFont="1" applyFill="1" applyBorder="1" applyAlignment="1">
      <alignment horizontal="center" vertical="center"/>
    </xf>
    <xf numFmtId="176" fontId="31" fillId="6" borderId="16" xfId="0" applyNumberFormat="1" applyFont="1" applyFill="1" applyBorder="1" applyAlignment="1">
      <alignment horizontal="center" vertical="center"/>
    </xf>
    <xf numFmtId="176" fontId="31" fillId="6" borderId="7" xfId="0" applyNumberFormat="1" applyFont="1" applyFill="1" applyBorder="1" applyAlignment="1">
      <alignment horizontal="center" vertical="center"/>
    </xf>
    <xf numFmtId="176" fontId="31" fillId="6" borderId="51" xfId="0" applyNumberFormat="1" applyFont="1" applyFill="1" applyBorder="1" applyAlignment="1">
      <alignment horizontal="center" vertical="center"/>
    </xf>
    <xf numFmtId="176" fontId="31" fillId="6" borderId="57" xfId="1" applyNumberFormat="1" applyFont="1" applyFill="1" applyBorder="1" applyAlignment="1" applyProtection="1">
      <alignment horizontal="center" vertical="center"/>
    </xf>
    <xf numFmtId="176" fontId="31" fillId="6" borderId="7" xfId="1" applyNumberFormat="1" applyFont="1" applyFill="1" applyBorder="1" applyAlignment="1" applyProtection="1">
      <alignment horizontal="center" vertical="center"/>
    </xf>
    <xf numFmtId="176" fontId="31" fillId="6" borderId="59" xfId="1" applyNumberFormat="1" applyFont="1" applyFill="1" applyBorder="1" applyAlignment="1" applyProtection="1">
      <alignment horizontal="center" vertical="center"/>
    </xf>
    <xf numFmtId="176" fontId="31" fillId="6" borderId="1" xfId="1" applyNumberFormat="1" applyFont="1" applyFill="1" applyBorder="1" applyAlignment="1" applyProtection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01000000}"/>
    <cellStyle name="쉼표 [0] 2 2" xfId="3" xr:uid="{00000000-0005-0000-0000-000002000000}"/>
    <cellStyle name="표준" xfId="0" builtinId="0"/>
  </cellStyles>
  <dxfs count="0"/>
  <tableStyles count="0" defaultTableStyle="TableStyleMedium9" defaultPivotStyle="PivotStyleLight16"/>
  <colors>
    <mruColors>
      <color rgb="FFCC99FF"/>
      <color rgb="FFCCFFCC"/>
      <color rgb="FFCCFF99"/>
      <color rgb="FF0000FF"/>
      <color rgb="FF9900CC"/>
      <color rgb="FF000099"/>
      <color rgb="FF99FF99"/>
      <color rgb="FF05470B"/>
      <color rgb="FF004C22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64"/>
  <sheetViews>
    <sheetView tabSelected="1" view="pageBreakPreview" zoomScale="110" zoomScaleSheetLayoutView="110" workbookViewId="0">
      <selection sqref="A1:T47"/>
    </sheetView>
  </sheetViews>
  <sheetFormatPr defaultRowHeight="13.5" x14ac:dyDescent="0.15"/>
  <cols>
    <col min="1" max="1" width="2.6640625" style="112" bestFit="1" customWidth="1"/>
    <col min="2" max="2" width="8.5546875" style="112" bestFit="1" customWidth="1"/>
    <col min="3" max="3" width="3.109375" style="112" bestFit="1" customWidth="1"/>
    <col min="4" max="4" width="9" style="112" bestFit="1" customWidth="1"/>
    <col min="5" max="5" width="3.77734375" style="144" bestFit="1" customWidth="1"/>
    <col min="6" max="6" width="12.44140625" style="145" customWidth="1"/>
    <col min="7" max="8" width="13" style="130" bestFit="1" customWidth="1"/>
    <col min="9" max="9" width="10.6640625" style="113" bestFit="1" customWidth="1"/>
    <col min="10" max="10" width="5.88671875" style="116" bestFit="1" customWidth="1"/>
    <col min="11" max="11" width="2.6640625" style="112" bestFit="1" customWidth="1"/>
    <col min="12" max="12" width="8.5546875" style="112" bestFit="1" customWidth="1"/>
    <col min="13" max="13" width="3.109375" style="112" bestFit="1" customWidth="1"/>
    <col min="14" max="14" width="8.5546875" style="112" bestFit="1" customWidth="1"/>
    <col min="15" max="15" width="3.77734375" style="144" bestFit="1" customWidth="1"/>
    <col min="16" max="16" width="19" style="145" bestFit="1" customWidth="1"/>
    <col min="17" max="18" width="13" style="130" bestFit="1" customWidth="1"/>
    <col min="19" max="19" width="11.5546875" style="113" bestFit="1" customWidth="1"/>
    <col min="20" max="20" width="5.21875" style="113" bestFit="1" customWidth="1"/>
    <col min="21" max="21" width="11.5546875" style="113" bestFit="1" customWidth="1"/>
    <col min="22" max="22" width="9.6640625" style="113" bestFit="1" customWidth="1"/>
    <col min="23" max="16384" width="8.88671875" style="113"/>
  </cols>
  <sheetData>
    <row r="1" spans="1:22" ht="45" customHeight="1" x14ac:dyDescent="0.15">
      <c r="A1" s="227" t="s">
        <v>113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2" ht="30" customHeight="1" thickBot="1" x14ac:dyDescent="0.2">
      <c r="A2" s="218" t="s">
        <v>31</v>
      </c>
      <c r="B2" s="218"/>
      <c r="C2" s="218"/>
      <c r="D2" s="218"/>
      <c r="E2" s="114"/>
      <c r="F2" s="115"/>
      <c r="K2" s="158"/>
      <c r="L2" s="158"/>
      <c r="M2" s="158"/>
      <c r="N2" s="110"/>
      <c r="O2" s="114"/>
      <c r="P2" s="115"/>
      <c r="S2" s="219" t="s">
        <v>104</v>
      </c>
      <c r="T2" s="219"/>
    </row>
    <row r="3" spans="1:22" s="117" customFormat="1" ht="26.25" customHeight="1" x14ac:dyDescent="0.15">
      <c r="A3" s="215" t="s">
        <v>37</v>
      </c>
      <c r="B3" s="216"/>
      <c r="C3" s="216"/>
      <c r="D3" s="216"/>
      <c r="E3" s="216"/>
      <c r="F3" s="216"/>
      <c r="G3" s="220"/>
      <c r="H3" s="220"/>
      <c r="I3" s="216"/>
      <c r="J3" s="221"/>
      <c r="K3" s="215" t="s">
        <v>97</v>
      </c>
      <c r="L3" s="216"/>
      <c r="M3" s="216"/>
      <c r="N3" s="216"/>
      <c r="O3" s="216"/>
      <c r="P3" s="216"/>
      <c r="Q3" s="216"/>
      <c r="R3" s="216"/>
      <c r="S3" s="216"/>
      <c r="T3" s="217"/>
    </row>
    <row r="4" spans="1:22" s="117" customFormat="1" ht="30" customHeight="1" x14ac:dyDescent="0.15">
      <c r="A4" s="235" t="s">
        <v>28</v>
      </c>
      <c r="B4" s="236"/>
      <c r="C4" s="236" t="s">
        <v>29</v>
      </c>
      <c r="D4" s="236"/>
      <c r="E4" s="236" t="s">
        <v>98</v>
      </c>
      <c r="F4" s="236"/>
      <c r="G4" s="163" t="s">
        <v>114</v>
      </c>
      <c r="H4" s="163" t="s">
        <v>115</v>
      </c>
      <c r="I4" s="231" t="s">
        <v>32</v>
      </c>
      <c r="J4" s="232"/>
      <c r="K4" s="235" t="s">
        <v>28</v>
      </c>
      <c r="L4" s="236"/>
      <c r="M4" s="236" t="s">
        <v>29</v>
      </c>
      <c r="N4" s="236"/>
      <c r="O4" s="236" t="s">
        <v>98</v>
      </c>
      <c r="P4" s="236"/>
      <c r="Q4" s="118" t="s">
        <v>114</v>
      </c>
      <c r="R4" s="118" t="s">
        <v>115</v>
      </c>
      <c r="S4" s="233" t="s">
        <v>32</v>
      </c>
      <c r="T4" s="234"/>
    </row>
    <row r="5" spans="1:22" s="117" customFormat="1" ht="21.75" customHeight="1" thickBot="1" x14ac:dyDescent="0.2">
      <c r="A5" s="237"/>
      <c r="B5" s="238"/>
      <c r="C5" s="238"/>
      <c r="D5" s="238"/>
      <c r="E5" s="238"/>
      <c r="F5" s="238"/>
      <c r="G5" s="162" t="s">
        <v>116</v>
      </c>
      <c r="H5" s="164" t="s">
        <v>117</v>
      </c>
      <c r="I5" s="160" t="s">
        <v>33</v>
      </c>
      <c r="J5" s="172" t="s">
        <v>34</v>
      </c>
      <c r="K5" s="237"/>
      <c r="L5" s="238"/>
      <c r="M5" s="238"/>
      <c r="N5" s="238"/>
      <c r="O5" s="238"/>
      <c r="P5" s="238"/>
      <c r="Q5" s="119" t="s">
        <v>116</v>
      </c>
      <c r="R5" s="119" t="s">
        <v>117</v>
      </c>
      <c r="S5" s="119" t="s">
        <v>33</v>
      </c>
      <c r="T5" s="120" t="s">
        <v>34</v>
      </c>
    </row>
    <row r="6" spans="1:22" s="121" customFormat="1" ht="30.75" customHeight="1" thickTop="1" x14ac:dyDescent="0.15">
      <c r="A6" s="228" t="s">
        <v>0</v>
      </c>
      <c r="B6" s="229"/>
      <c r="C6" s="229"/>
      <c r="D6" s="230"/>
      <c r="E6" s="230"/>
      <c r="F6" s="230"/>
      <c r="G6" s="188">
        <v>3458660000</v>
      </c>
      <c r="H6" s="188">
        <v>3591888000</v>
      </c>
      <c r="I6" s="188">
        <v>133228000</v>
      </c>
      <c r="J6" s="188">
        <v>103.85201205090988</v>
      </c>
      <c r="K6" s="228" t="s">
        <v>0</v>
      </c>
      <c r="L6" s="229"/>
      <c r="M6" s="229"/>
      <c r="N6" s="230"/>
      <c r="O6" s="230"/>
      <c r="P6" s="230"/>
      <c r="Q6" s="185">
        <v>3458660000</v>
      </c>
      <c r="R6" s="185">
        <v>3591888000</v>
      </c>
      <c r="S6" s="185">
        <v>133228000</v>
      </c>
      <c r="T6" s="189">
        <v>103.85201205090988</v>
      </c>
      <c r="U6" s="112"/>
    </row>
    <row r="7" spans="1:22" s="121" customFormat="1" ht="24.75" customHeight="1" x14ac:dyDescent="0.15">
      <c r="A7" s="165" t="s">
        <v>108</v>
      </c>
      <c r="B7" s="122" t="s">
        <v>27</v>
      </c>
      <c r="C7" s="123">
        <v>11</v>
      </c>
      <c r="D7" s="122" t="s">
        <v>109</v>
      </c>
      <c r="E7" s="222" t="s">
        <v>1</v>
      </c>
      <c r="F7" s="222"/>
      <c r="G7" s="182">
        <v>17100000</v>
      </c>
      <c r="H7" s="182">
        <v>17100000</v>
      </c>
      <c r="I7" s="182">
        <v>0</v>
      </c>
      <c r="J7" s="194">
        <v>100</v>
      </c>
      <c r="K7" s="124" t="s">
        <v>94</v>
      </c>
      <c r="L7" s="122" t="s">
        <v>102</v>
      </c>
      <c r="M7" s="222" t="s">
        <v>1</v>
      </c>
      <c r="N7" s="222"/>
      <c r="O7" s="222"/>
      <c r="P7" s="222"/>
      <c r="Q7" s="182">
        <v>691934000</v>
      </c>
      <c r="R7" s="182">
        <v>692734000</v>
      </c>
      <c r="S7" s="182">
        <v>800000</v>
      </c>
      <c r="T7" s="190">
        <v>100.11561796356301</v>
      </c>
      <c r="U7" s="112"/>
    </row>
    <row r="8" spans="1:22" s="121" customFormat="1" ht="21" customHeight="1" x14ac:dyDescent="0.15">
      <c r="A8" s="166"/>
      <c r="B8" s="125"/>
      <c r="C8" s="126"/>
      <c r="D8" s="127"/>
      <c r="E8" s="159">
        <v>111</v>
      </c>
      <c r="F8" s="129" t="s">
        <v>118</v>
      </c>
      <c r="G8" s="182">
        <v>17100000</v>
      </c>
      <c r="H8" s="182">
        <v>17100000</v>
      </c>
      <c r="I8" s="182">
        <v>0</v>
      </c>
      <c r="J8" s="194">
        <v>100</v>
      </c>
      <c r="K8" s="128"/>
      <c r="L8" s="125"/>
      <c r="M8" s="122">
        <v>11</v>
      </c>
      <c r="N8" s="122" t="s">
        <v>99</v>
      </c>
      <c r="O8" s="222" t="s">
        <v>107</v>
      </c>
      <c r="P8" s="222"/>
      <c r="Q8" s="182">
        <v>610488000</v>
      </c>
      <c r="R8" s="182">
        <v>610465000</v>
      </c>
      <c r="S8" s="182">
        <v>-23000</v>
      </c>
      <c r="T8" s="190">
        <v>99.996232522178971</v>
      </c>
      <c r="U8" s="112"/>
      <c r="V8" s="112"/>
    </row>
    <row r="9" spans="1:22" s="121" customFormat="1" ht="21" customHeight="1" x14ac:dyDescent="0.15">
      <c r="A9" s="168" t="s">
        <v>86</v>
      </c>
      <c r="B9" s="175" t="s">
        <v>68</v>
      </c>
      <c r="C9" s="131">
        <v>21</v>
      </c>
      <c r="D9" s="175" t="s">
        <v>68</v>
      </c>
      <c r="E9" s="175">
        <v>211</v>
      </c>
      <c r="F9" s="159" t="s">
        <v>119</v>
      </c>
      <c r="G9" s="182">
        <v>0</v>
      </c>
      <c r="H9" s="182">
        <v>0</v>
      </c>
      <c r="I9" s="182">
        <v>0</v>
      </c>
      <c r="J9" s="194">
        <v>0</v>
      </c>
      <c r="K9" s="128"/>
      <c r="L9" s="125"/>
      <c r="M9" s="125"/>
      <c r="N9" s="125"/>
      <c r="O9" s="175">
        <v>111</v>
      </c>
      <c r="P9" s="175" t="s">
        <v>120</v>
      </c>
      <c r="Q9" s="182">
        <v>426355500</v>
      </c>
      <c r="R9" s="182">
        <v>427530000</v>
      </c>
      <c r="S9" s="182">
        <v>1174500</v>
      </c>
      <c r="T9" s="190">
        <v>100.27547434007535</v>
      </c>
    </row>
    <row r="10" spans="1:22" s="121" customFormat="1" ht="21" customHeight="1" x14ac:dyDescent="0.15">
      <c r="A10" s="165" t="s">
        <v>87</v>
      </c>
      <c r="B10" s="122" t="s">
        <v>110</v>
      </c>
      <c r="C10" s="123">
        <v>31</v>
      </c>
      <c r="D10" s="133" t="s">
        <v>110</v>
      </c>
      <c r="E10" s="222" t="s">
        <v>1</v>
      </c>
      <c r="F10" s="222"/>
      <c r="G10" s="182">
        <v>3082592000</v>
      </c>
      <c r="H10" s="182">
        <v>3210021000</v>
      </c>
      <c r="I10" s="182">
        <v>127429000</v>
      </c>
      <c r="J10" s="194">
        <v>104.13382633835423</v>
      </c>
      <c r="K10" s="128"/>
      <c r="L10" s="125"/>
      <c r="M10" s="125"/>
      <c r="N10" s="125"/>
      <c r="O10" s="175">
        <v>112</v>
      </c>
      <c r="P10" s="175" t="s">
        <v>121</v>
      </c>
      <c r="Q10" s="182">
        <v>79951500</v>
      </c>
      <c r="R10" s="182">
        <v>82095000</v>
      </c>
      <c r="S10" s="182">
        <v>2143500</v>
      </c>
      <c r="T10" s="190">
        <v>102.6810003564661</v>
      </c>
      <c r="V10" s="112"/>
    </row>
    <row r="11" spans="1:22" s="121" customFormat="1" ht="21" customHeight="1" x14ac:dyDescent="0.15">
      <c r="A11" s="169"/>
      <c r="B11" s="127"/>
      <c r="C11" s="111"/>
      <c r="D11" s="125"/>
      <c r="E11" s="159">
        <v>311</v>
      </c>
      <c r="F11" s="175" t="s">
        <v>122</v>
      </c>
      <c r="G11" s="182">
        <v>1185171000</v>
      </c>
      <c r="H11" s="182">
        <v>1325100000</v>
      </c>
      <c r="I11" s="182">
        <v>139929000</v>
      </c>
      <c r="J11" s="194">
        <v>111.8066506858504</v>
      </c>
      <c r="K11" s="128"/>
      <c r="L11" s="125"/>
      <c r="M11" s="125"/>
      <c r="N11" s="125"/>
      <c r="O11" s="175">
        <v>113</v>
      </c>
      <c r="P11" s="175" t="s">
        <v>123</v>
      </c>
      <c r="Q11" s="182">
        <v>0</v>
      </c>
      <c r="R11" s="182">
        <v>0</v>
      </c>
      <c r="S11" s="182">
        <v>0</v>
      </c>
      <c r="T11" s="190" t="s">
        <v>112</v>
      </c>
      <c r="U11" s="112"/>
    </row>
    <row r="12" spans="1:22" s="121" customFormat="1" ht="21" customHeight="1" x14ac:dyDescent="0.15">
      <c r="A12" s="170"/>
      <c r="B12" s="127"/>
      <c r="C12" s="111"/>
      <c r="D12" s="125"/>
      <c r="E12" s="159">
        <v>312</v>
      </c>
      <c r="F12" s="159" t="s">
        <v>124</v>
      </c>
      <c r="G12" s="182">
        <v>1862349000</v>
      </c>
      <c r="H12" s="182">
        <v>1849849000</v>
      </c>
      <c r="I12" s="182">
        <v>-12500000</v>
      </c>
      <c r="J12" s="194">
        <v>99.328804644027514</v>
      </c>
      <c r="K12" s="128"/>
      <c r="L12" s="125"/>
      <c r="M12" s="125"/>
      <c r="N12" s="125"/>
      <c r="O12" s="175">
        <v>114</v>
      </c>
      <c r="P12" s="175" t="s">
        <v>125</v>
      </c>
      <c r="Q12" s="182">
        <v>39811000</v>
      </c>
      <c r="R12" s="182">
        <v>40133000</v>
      </c>
      <c r="S12" s="182">
        <v>322000</v>
      </c>
      <c r="T12" s="190">
        <v>100.80882168244958</v>
      </c>
      <c r="U12" s="112"/>
    </row>
    <row r="13" spans="1:22" s="121" customFormat="1" ht="21" customHeight="1" x14ac:dyDescent="0.15">
      <c r="A13" s="170"/>
      <c r="B13" s="127"/>
      <c r="C13" s="111"/>
      <c r="D13" s="125"/>
      <c r="E13" s="175">
        <v>313</v>
      </c>
      <c r="F13" s="175" t="s">
        <v>126</v>
      </c>
      <c r="G13" s="182">
        <v>35072000</v>
      </c>
      <c r="H13" s="182">
        <v>35072000</v>
      </c>
      <c r="I13" s="182">
        <v>0</v>
      </c>
      <c r="J13" s="194">
        <v>100</v>
      </c>
      <c r="K13" s="128"/>
      <c r="L13" s="125"/>
      <c r="M13" s="125"/>
      <c r="N13" s="125"/>
      <c r="O13" s="175">
        <v>115</v>
      </c>
      <c r="P13" s="175" t="s">
        <v>127</v>
      </c>
      <c r="Q13" s="182">
        <v>49820000</v>
      </c>
      <c r="R13" s="182">
        <v>47977000</v>
      </c>
      <c r="S13" s="182">
        <v>-1843000</v>
      </c>
      <c r="T13" s="190">
        <v>96.30068245684464</v>
      </c>
      <c r="U13" s="112"/>
    </row>
    <row r="14" spans="1:22" s="121" customFormat="1" ht="21" customHeight="1" x14ac:dyDescent="0.15">
      <c r="A14" s="170"/>
      <c r="B14" s="127"/>
      <c r="C14" s="111"/>
      <c r="D14" s="125"/>
      <c r="E14" s="175">
        <v>314</v>
      </c>
      <c r="F14" s="175" t="s">
        <v>128</v>
      </c>
      <c r="G14" s="182">
        <v>0</v>
      </c>
      <c r="H14" s="182">
        <v>0</v>
      </c>
      <c r="I14" s="182">
        <v>0</v>
      </c>
      <c r="J14" s="194">
        <v>0</v>
      </c>
      <c r="K14" s="128"/>
      <c r="L14" s="125"/>
      <c r="M14" s="125"/>
      <c r="N14" s="125"/>
      <c r="O14" s="175">
        <v>116</v>
      </c>
      <c r="P14" s="175" t="s">
        <v>129</v>
      </c>
      <c r="Q14" s="182">
        <v>14550000</v>
      </c>
      <c r="R14" s="182">
        <v>12730000</v>
      </c>
      <c r="S14" s="182">
        <v>-1820000</v>
      </c>
      <c r="T14" s="190">
        <v>87.491408934707906</v>
      </c>
      <c r="U14" s="112"/>
    </row>
    <row r="15" spans="1:22" s="121" customFormat="1" ht="24.75" customHeight="1" x14ac:dyDescent="0.15">
      <c r="A15" s="165" t="s">
        <v>88</v>
      </c>
      <c r="B15" s="122" t="s">
        <v>38</v>
      </c>
      <c r="C15" s="123">
        <v>41</v>
      </c>
      <c r="D15" s="122" t="s">
        <v>38</v>
      </c>
      <c r="E15" s="222" t="s">
        <v>1</v>
      </c>
      <c r="F15" s="222"/>
      <c r="G15" s="182">
        <v>0</v>
      </c>
      <c r="H15" s="182">
        <v>0</v>
      </c>
      <c r="I15" s="182">
        <v>0</v>
      </c>
      <c r="J15" s="194">
        <v>0</v>
      </c>
      <c r="K15" s="128"/>
      <c r="L15" s="125"/>
      <c r="M15" s="122">
        <v>12</v>
      </c>
      <c r="N15" s="122" t="s">
        <v>100</v>
      </c>
      <c r="O15" s="213" t="s">
        <v>1</v>
      </c>
      <c r="P15" s="214"/>
      <c r="Q15" s="182">
        <v>7955000</v>
      </c>
      <c r="R15" s="182">
        <v>7055000</v>
      </c>
      <c r="S15" s="182">
        <v>-900000</v>
      </c>
      <c r="T15" s="190">
        <v>88.686360779384032</v>
      </c>
      <c r="U15" s="112"/>
    </row>
    <row r="16" spans="1:22" s="121" customFormat="1" ht="21" customHeight="1" x14ac:dyDescent="0.15">
      <c r="A16" s="170"/>
      <c r="B16" s="127"/>
      <c r="C16" s="111"/>
      <c r="D16" s="125"/>
      <c r="E16" s="175">
        <v>411</v>
      </c>
      <c r="F16" s="175" t="s">
        <v>130</v>
      </c>
      <c r="G16" s="182">
        <v>0</v>
      </c>
      <c r="H16" s="182">
        <v>0</v>
      </c>
      <c r="I16" s="182">
        <v>0</v>
      </c>
      <c r="J16" s="194">
        <v>0</v>
      </c>
      <c r="K16" s="128"/>
      <c r="L16" s="125"/>
      <c r="M16" s="125"/>
      <c r="N16" s="125"/>
      <c r="O16" s="175">
        <v>121</v>
      </c>
      <c r="P16" s="175" t="s">
        <v>131</v>
      </c>
      <c r="Q16" s="182">
        <v>1055000</v>
      </c>
      <c r="R16" s="182">
        <v>755000</v>
      </c>
      <c r="S16" s="182">
        <v>-300000</v>
      </c>
      <c r="T16" s="190" t="s">
        <v>112</v>
      </c>
      <c r="U16" s="112"/>
    </row>
    <row r="17" spans="1:21" s="121" customFormat="1" ht="21" customHeight="1" x14ac:dyDescent="0.15">
      <c r="A17" s="170"/>
      <c r="B17" s="127"/>
      <c r="C17" s="111"/>
      <c r="D17" s="125"/>
      <c r="E17" s="175">
        <v>412</v>
      </c>
      <c r="F17" s="175" t="s">
        <v>132</v>
      </c>
      <c r="G17" s="182">
        <v>0</v>
      </c>
      <c r="H17" s="182">
        <v>0</v>
      </c>
      <c r="I17" s="182">
        <v>0</v>
      </c>
      <c r="J17" s="194">
        <v>0</v>
      </c>
      <c r="K17" s="128"/>
      <c r="L17" s="125"/>
      <c r="M17" s="125" t="s">
        <v>105</v>
      </c>
      <c r="N17" s="125"/>
      <c r="O17" s="175">
        <v>122</v>
      </c>
      <c r="P17" s="175" t="s">
        <v>133</v>
      </c>
      <c r="Q17" s="182">
        <v>0</v>
      </c>
      <c r="R17" s="182">
        <v>0</v>
      </c>
      <c r="S17" s="182">
        <v>0</v>
      </c>
      <c r="T17" s="190" t="s">
        <v>112</v>
      </c>
      <c r="U17" s="112"/>
    </row>
    <row r="18" spans="1:21" s="121" customFormat="1" ht="21" customHeight="1" x14ac:dyDescent="0.15">
      <c r="A18" s="165" t="s">
        <v>89</v>
      </c>
      <c r="B18" s="122" t="s">
        <v>90</v>
      </c>
      <c r="C18" s="123">
        <v>51</v>
      </c>
      <c r="D18" s="122" t="s">
        <v>90</v>
      </c>
      <c r="E18" s="222" t="s">
        <v>1</v>
      </c>
      <c r="F18" s="222"/>
      <c r="G18" s="182">
        <v>0</v>
      </c>
      <c r="H18" s="182">
        <v>0</v>
      </c>
      <c r="I18" s="182">
        <v>0</v>
      </c>
      <c r="J18" s="194">
        <v>0</v>
      </c>
      <c r="K18" s="128"/>
      <c r="L18" s="125"/>
      <c r="M18" s="125"/>
      <c r="N18" s="125"/>
      <c r="O18" s="175">
        <v>123</v>
      </c>
      <c r="P18" s="175" t="s">
        <v>134</v>
      </c>
      <c r="Q18" s="182">
        <v>6900000</v>
      </c>
      <c r="R18" s="182">
        <v>6300000</v>
      </c>
      <c r="S18" s="182">
        <v>-600000</v>
      </c>
      <c r="T18" s="190">
        <v>91.304347826086953</v>
      </c>
      <c r="U18" s="112"/>
    </row>
    <row r="19" spans="1:21" s="121" customFormat="1" ht="21" customHeight="1" x14ac:dyDescent="0.15">
      <c r="A19" s="170"/>
      <c r="B19" s="127"/>
      <c r="C19" s="111"/>
      <c r="D19" s="125"/>
      <c r="E19" s="175">
        <v>511</v>
      </c>
      <c r="F19" s="175" t="s">
        <v>135</v>
      </c>
      <c r="G19" s="182">
        <v>0</v>
      </c>
      <c r="H19" s="182">
        <v>0</v>
      </c>
      <c r="I19" s="182">
        <v>0</v>
      </c>
      <c r="J19" s="194">
        <v>0</v>
      </c>
      <c r="K19" s="128"/>
      <c r="L19" s="125"/>
      <c r="M19" s="122">
        <v>13</v>
      </c>
      <c r="N19" s="122" t="s">
        <v>101</v>
      </c>
      <c r="O19" s="213" t="s">
        <v>1</v>
      </c>
      <c r="P19" s="214"/>
      <c r="Q19" s="182">
        <v>73491000</v>
      </c>
      <c r="R19" s="182">
        <v>75214000</v>
      </c>
      <c r="S19" s="182">
        <v>1723000</v>
      </c>
      <c r="T19" s="190">
        <v>102.34450476929149</v>
      </c>
      <c r="U19" s="112"/>
    </row>
    <row r="20" spans="1:21" s="121" customFormat="1" ht="21" customHeight="1" x14ac:dyDescent="0.15">
      <c r="A20" s="170"/>
      <c r="B20" s="127"/>
      <c r="C20" s="111"/>
      <c r="D20" s="125"/>
      <c r="E20" s="175">
        <v>512</v>
      </c>
      <c r="F20" s="175" t="s">
        <v>136</v>
      </c>
      <c r="G20" s="182">
        <v>0</v>
      </c>
      <c r="H20" s="182">
        <v>0</v>
      </c>
      <c r="I20" s="182">
        <v>0</v>
      </c>
      <c r="J20" s="194">
        <v>0</v>
      </c>
      <c r="K20" s="128"/>
      <c r="L20" s="125"/>
      <c r="M20" s="125"/>
      <c r="N20" s="125"/>
      <c r="O20" s="175">
        <v>131</v>
      </c>
      <c r="P20" s="175" t="s">
        <v>137</v>
      </c>
      <c r="Q20" s="182">
        <v>3000000</v>
      </c>
      <c r="R20" s="182">
        <v>2643000</v>
      </c>
      <c r="S20" s="182">
        <v>-357000</v>
      </c>
      <c r="T20" s="190">
        <v>88.1</v>
      </c>
      <c r="U20" s="112"/>
    </row>
    <row r="21" spans="1:21" s="121" customFormat="1" ht="21" customHeight="1" x14ac:dyDescent="0.15">
      <c r="A21" s="165" t="s">
        <v>91</v>
      </c>
      <c r="B21" s="122" t="s">
        <v>2</v>
      </c>
      <c r="C21" s="123">
        <v>61</v>
      </c>
      <c r="D21" s="122" t="s">
        <v>2</v>
      </c>
      <c r="E21" s="222" t="s">
        <v>1</v>
      </c>
      <c r="F21" s="222"/>
      <c r="G21" s="182">
        <v>105000000</v>
      </c>
      <c r="H21" s="182">
        <v>105000000</v>
      </c>
      <c r="I21" s="182">
        <v>0</v>
      </c>
      <c r="J21" s="194">
        <v>100</v>
      </c>
      <c r="K21" s="128"/>
      <c r="L21" s="125"/>
      <c r="M21" s="125"/>
      <c r="N21" s="125"/>
      <c r="O21" s="175">
        <v>132</v>
      </c>
      <c r="P21" s="175" t="s">
        <v>138</v>
      </c>
      <c r="Q21" s="182">
        <v>15802000</v>
      </c>
      <c r="R21" s="182">
        <v>16122000</v>
      </c>
      <c r="S21" s="182">
        <v>320000</v>
      </c>
      <c r="T21" s="190">
        <v>102.02506011897228</v>
      </c>
      <c r="U21" s="112"/>
    </row>
    <row r="22" spans="1:21" s="121" customFormat="1" ht="21" customHeight="1" x14ac:dyDescent="0.15">
      <c r="A22" s="170"/>
      <c r="B22" s="127"/>
      <c r="C22" s="111"/>
      <c r="D22" s="125"/>
      <c r="E22" s="175">
        <v>611</v>
      </c>
      <c r="F22" s="175" t="s">
        <v>139</v>
      </c>
      <c r="G22" s="182">
        <v>0</v>
      </c>
      <c r="H22" s="182">
        <v>0</v>
      </c>
      <c r="I22" s="182">
        <v>0</v>
      </c>
      <c r="J22" s="194">
        <v>0</v>
      </c>
      <c r="K22" s="128"/>
      <c r="L22" s="125"/>
      <c r="M22" s="125"/>
      <c r="N22" s="125"/>
      <c r="O22" s="175">
        <v>133</v>
      </c>
      <c r="P22" s="175" t="s">
        <v>140</v>
      </c>
      <c r="Q22" s="182">
        <v>10846000</v>
      </c>
      <c r="R22" s="182">
        <v>12149000</v>
      </c>
      <c r="S22" s="182">
        <v>1303000</v>
      </c>
      <c r="T22" s="190">
        <v>112.0136455836253</v>
      </c>
    </row>
    <row r="23" spans="1:21" s="121" customFormat="1" ht="21" customHeight="1" x14ac:dyDescent="0.15">
      <c r="A23" s="170"/>
      <c r="B23" s="127"/>
      <c r="C23" s="111"/>
      <c r="D23" s="125"/>
      <c r="E23" s="175">
        <v>612</v>
      </c>
      <c r="F23" s="159" t="s">
        <v>141</v>
      </c>
      <c r="G23" s="182">
        <v>5000000</v>
      </c>
      <c r="H23" s="182">
        <v>105000000</v>
      </c>
      <c r="I23" s="182">
        <v>100000000</v>
      </c>
      <c r="J23" s="212">
        <v>2100</v>
      </c>
      <c r="K23" s="132"/>
      <c r="L23" s="125"/>
      <c r="M23" s="125"/>
      <c r="N23" s="125"/>
      <c r="O23" s="175">
        <v>134</v>
      </c>
      <c r="P23" s="175" t="s">
        <v>142</v>
      </c>
      <c r="Q23" s="182">
        <v>2343000</v>
      </c>
      <c r="R23" s="182">
        <v>2283000</v>
      </c>
      <c r="S23" s="182">
        <v>-60000</v>
      </c>
      <c r="T23" s="190">
        <v>97.439180537772089</v>
      </c>
    </row>
    <row r="24" spans="1:21" s="121" customFormat="1" ht="21" customHeight="1" x14ac:dyDescent="0.15">
      <c r="A24" s="165" t="s">
        <v>92</v>
      </c>
      <c r="B24" s="122" t="s">
        <v>4</v>
      </c>
      <c r="C24" s="123">
        <v>71</v>
      </c>
      <c r="D24" s="122" t="s">
        <v>4</v>
      </c>
      <c r="E24" s="213" t="s">
        <v>1</v>
      </c>
      <c r="F24" s="214"/>
      <c r="G24" s="182">
        <v>253226669</v>
      </c>
      <c r="H24" s="182">
        <v>253226669</v>
      </c>
      <c r="I24" s="182">
        <v>0</v>
      </c>
      <c r="J24" s="194">
        <v>100</v>
      </c>
      <c r="K24" s="132"/>
      <c r="L24" s="125"/>
      <c r="M24" s="125"/>
      <c r="N24" s="125"/>
      <c r="O24" s="175">
        <v>135</v>
      </c>
      <c r="P24" s="175" t="s">
        <v>143</v>
      </c>
      <c r="Q24" s="182">
        <v>1590000</v>
      </c>
      <c r="R24" s="182">
        <v>1566000</v>
      </c>
      <c r="S24" s="182">
        <v>-24000</v>
      </c>
      <c r="T24" s="190">
        <v>98.490566037735846</v>
      </c>
    </row>
    <row r="25" spans="1:21" s="121" customFormat="1" ht="21" customHeight="1" x14ac:dyDescent="0.15">
      <c r="A25" s="166"/>
      <c r="B25" s="125"/>
      <c r="C25" s="126"/>
      <c r="D25" s="125"/>
      <c r="E25" s="175">
        <v>711</v>
      </c>
      <c r="F25" s="175" t="s">
        <v>144</v>
      </c>
      <c r="G25" s="182">
        <v>5182538</v>
      </c>
      <c r="H25" s="182">
        <v>5182538</v>
      </c>
      <c r="I25" s="182">
        <v>0</v>
      </c>
      <c r="J25" s="194">
        <v>100</v>
      </c>
      <c r="K25" s="132"/>
      <c r="L25" s="125"/>
      <c r="M25" s="125"/>
      <c r="N25" s="125"/>
      <c r="O25" s="175">
        <v>136</v>
      </c>
      <c r="P25" s="175" t="s">
        <v>145</v>
      </c>
      <c r="Q25" s="182">
        <v>0</v>
      </c>
      <c r="R25" s="182">
        <v>0</v>
      </c>
      <c r="S25" s="182">
        <v>0</v>
      </c>
      <c r="T25" s="190" t="s">
        <v>112</v>
      </c>
    </row>
    <row r="26" spans="1:21" s="121" customFormat="1" ht="21" customHeight="1" x14ac:dyDescent="0.15">
      <c r="A26" s="166"/>
      <c r="B26" s="125"/>
      <c r="C26" s="126"/>
      <c r="D26" s="125"/>
      <c r="E26" s="175">
        <v>712</v>
      </c>
      <c r="F26" s="175" t="s">
        <v>146</v>
      </c>
      <c r="G26" s="182">
        <v>0</v>
      </c>
      <c r="H26" s="182">
        <v>0</v>
      </c>
      <c r="I26" s="182">
        <v>0</v>
      </c>
      <c r="J26" s="194">
        <v>0</v>
      </c>
      <c r="K26" s="128"/>
      <c r="L26" s="125"/>
      <c r="M26" s="125"/>
      <c r="N26" s="125"/>
      <c r="O26" s="175">
        <v>137</v>
      </c>
      <c r="P26" s="175" t="s">
        <v>147</v>
      </c>
      <c r="Q26" s="182">
        <v>39910000</v>
      </c>
      <c r="R26" s="182">
        <v>40451000</v>
      </c>
      <c r="S26" s="182">
        <v>541000</v>
      </c>
      <c r="T26" s="190">
        <v>101.3555499874718</v>
      </c>
    </row>
    <row r="27" spans="1:21" s="121" customFormat="1" ht="21" customHeight="1" x14ac:dyDescent="0.15">
      <c r="A27" s="166"/>
      <c r="B27" s="125"/>
      <c r="C27" s="126"/>
      <c r="D27" s="125"/>
      <c r="E27" s="175">
        <v>713</v>
      </c>
      <c r="F27" s="175" t="s">
        <v>148</v>
      </c>
      <c r="G27" s="182">
        <v>100003651</v>
      </c>
      <c r="H27" s="182">
        <v>100003651</v>
      </c>
      <c r="I27" s="182">
        <v>0</v>
      </c>
      <c r="J27" s="194">
        <v>0</v>
      </c>
      <c r="K27" s="124" t="s">
        <v>86</v>
      </c>
      <c r="L27" s="122" t="s">
        <v>106</v>
      </c>
      <c r="M27" s="222" t="s">
        <v>1</v>
      </c>
      <c r="N27" s="222"/>
      <c r="O27" s="222"/>
      <c r="P27" s="222"/>
      <c r="Q27" s="182">
        <v>2908000</v>
      </c>
      <c r="R27" s="182">
        <v>2108000</v>
      </c>
      <c r="S27" s="182">
        <v>-800000</v>
      </c>
      <c r="T27" s="190">
        <v>72.489683631361757</v>
      </c>
    </row>
    <row r="28" spans="1:21" s="121" customFormat="1" ht="21" customHeight="1" x14ac:dyDescent="0.15">
      <c r="A28" s="166"/>
      <c r="B28" s="125"/>
      <c r="C28" s="126"/>
      <c r="D28" s="125"/>
      <c r="E28" s="159">
        <v>714</v>
      </c>
      <c r="F28" s="159" t="s">
        <v>149</v>
      </c>
      <c r="G28" s="182">
        <v>148040480</v>
      </c>
      <c r="H28" s="182">
        <v>148040480</v>
      </c>
      <c r="I28" s="182">
        <v>0</v>
      </c>
      <c r="J28" s="194">
        <v>100</v>
      </c>
      <c r="K28" s="132"/>
      <c r="L28" s="125"/>
      <c r="M28" s="122">
        <v>21</v>
      </c>
      <c r="N28" s="122" t="s">
        <v>21</v>
      </c>
      <c r="O28" s="213" t="s">
        <v>1</v>
      </c>
      <c r="P28" s="214"/>
      <c r="Q28" s="182">
        <v>2908000</v>
      </c>
      <c r="R28" s="182">
        <v>2108000</v>
      </c>
      <c r="S28" s="182">
        <v>-800000</v>
      </c>
      <c r="T28" s="190">
        <v>72.489683631361757</v>
      </c>
    </row>
    <row r="29" spans="1:21" s="121" customFormat="1" ht="21" customHeight="1" x14ac:dyDescent="0.15">
      <c r="A29" s="165" t="s">
        <v>93</v>
      </c>
      <c r="B29" s="122" t="s">
        <v>5</v>
      </c>
      <c r="C29" s="123">
        <v>81</v>
      </c>
      <c r="D29" s="122" t="s">
        <v>5</v>
      </c>
      <c r="E29" s="213" t="s">
        <v>1</v>
      </c>
      <c r="F29" s="214"/>
      <c r="G29" s="182">
        <v>741331</v>
      </c>
      <c r="H29" s="182">
        <v>6540331</v>
      </c>
      <c r="I29" s="182">
        <v>5799000</v>
      </c>
      <c r="J29" s="194">
        <v>882.24167072468299</v>
      </c>
      <c r="K29" s="128"/>
      <c r="L29" s="125"/>
      <c r="M29" s="125"/>
      <c r="N29" s="134"/>
      <c r="O29" s="159">
        <v>211</v>
      </c>
      <c r="P29" s="175" t="s">
        <v>150</v>
      </c>
      <c r="Q29" s="182">
        <v>500000</v>
      </c>
      <c r="R29" s="182">
        <v>0</v>
      </c>
      <c r="S29" s="182">
        <v>-500000</v>
      </c>
      <c r="T29" s="190">
        <v>0</v>
      </c>
    </row>
    <row r="30" spans="1:21" s="121" customFormat="1" ht="21" customHeight="1" x14ac:dyDescent="0.15">
      <c r="A30" s="165"/>
      <c r="B30" s="122"/>
      <c r="C30" s="123"/>
      <c r="D30" s="122"/>
      <c r="E30" s="175">
        <v>811</v>
      </c>
      <c r="F30" s="175" t="s">
        <v>151</v>
      </c>
      <c r="G30" s="182">
        <v>0</v>
      </c>
      <c r="H30" s="182">
        <v>0</v>
      </c>
      <c r="I30" s="182">
        <v>0</v>
      </c>
      <c r="J30" s="194">
        <v>0</v>
      </c>
      <c r="K30" s="128"/>
      <c r="L30" s="125"/>
      <c r="M30" s="125"/>
      <c r="N30" s="125"/>
      <c r="O30" s="175">
        <v>212</v>
      </c>
      <c r="P30" s="175" t="s">
        <v>152</v>
      </c>
      <c r="Q30" s="182">
        <v>920000</v>
      </c>
      <c r="R30" s="182">
        <v>920000</v>
      </c>
      <c r="S30" s="182">
        <v>0</v>
      </c>
      <c r="T30" s="190">
        <v>100</v>
      </c>
    </row>
    <row r="31" spans="1:21" s="121" customFormat="1" ht="21" customHeight="1" thickBot="1" x14ac:dyDescent="0.2">
      <c r="A31" s="200"/>
      <c r="B31" s="201"/>
      <c r="C31" s="202"/>
      <c r="D31" s="201"/>
      <c r="E31" s="138">
        <v>812</v>
      </c>
      <c r="F31" s="138" t="s">
        <v>153</v>
      </c>
      <c r="G31" s="184">
        <v>41134</v>
      </c>
      <c r="H31" s="184">
        <v>41134</v>
      </c>
      <c r="I31" s="184">
        <v>0</v>
      </c>
      <c r="J31" s="203">
        <v>100</v>
      </c>
      <c r="K31" s="204"/>
      <c r="L31" s="137"/>
      <c r="M31" s="137"/>
      <c r="N31" s="137"/>
      <c r="O31" s="138">
        <v>213</v>
      </c>
      <c r="P31" s="138" t="s">
        <v>154</v>
      </c>
      <c r="Q31" s="184">
        <v>1488000</v>
      </c>
      <c r="R31" s="184">
        <v>1188000</v>
      </c>
      <c r="S31" s="184">
        <v>-300000</v>
      </c>
      <c r="T31" s="191">
        <v>79.838709677419345</v>
      </c>
    </row>
    <row r="32" spans="1:21" s="121" customFormat="1" ht="21" customHeight="1" x14ac:dyDescent="0.15">
      <c r="A32" s="205"/>
      <c r="B32" s="206"/>
      <c r="C32" s="207"/>
      <c r="D32" s="206"/>
      <c r="E32" s="177">
        <v>813</v>
      </c>
      <c r="F32" s="177" t="s">
        <v>155</v>
      </c>
      <c r="G32" s="208">
        <v>700197</v>
      </c>
      <c r="H32" s="208">
        <v>6499197</v>
      </c>
      <c r="I32" s="208">
        <v>5799000</v>
      </c>
      <c r="J32" s="209">
        <v>928.19549355395702</v>
      </c>
      <c r="K32" s="210" t="s">
        <v>87</v>
      </c>
      <c r="L32" s="177" t="s">
        <v>24</v>
      </c>
      <c r="M32" s="226" t="s">
        <v>1</v>
      </c>
      <c r="N32" s="226"/>
      <c r="O32" s="226"/>
      <c r="P32" s="226"/>
      <c r="Q32" s="186">
        <v>2729699000</v>
      </c>
      <c r="R32" s="186">
        <v>2854988000</v>
      </c>
      <c r="S32" s="186">
        <v>125289000</v>
      </c>
      <c r="T32" s="192">
        <v>104.58984671936355</v>
      </c>
    </row>
    <row r="33" spans="1:21" s="121" customFormat="1" ht="21" customHeight="1" x14ac:dyDescent="0.15">
      <c r="A33" s="195"/>
      <c r="B33" s="196"/>
      <c r="C33" s="196"/>
      <c r="D33" s="196"/>
      <c r="E33" s="197"/>
      <c r="F33" s="197"/>
      <c r="G33" s="198"/>
      <c r="H33" s="198"/>
      <c r="I33" s="198"/>
      <c r="J33" s="199"/>
      <c r="K33" s="132"/>
      <c r="L33" s="125"/>
      <c r="M33" s="125">
        <v>31</v>
      </c>
      <c r="N33" s="125" t="s">
        <v>24</v>
      </c>
      <c r="O33" s="224" t="s">
        <v>1</v>
      </c>
      <c r="P33" s="225"/>
      <c r="Q33" s="187">
        <v>2729699000</v>
      </c>
      <c r="R33" s="187">
        <v>2854988000</v>
      </c>
      <c r="S33" s="187">
        <v>125289000</v>
      </c>
      <c r="T33" s="193">
        <v>104.58984671936355</v>
      </c>
    </row>
    <row r="34" spans="1:21" s="121" customFormat="1" ht="21" customHeight="1" x14ac:dyDescent="0.15">
      <c r="A34" s="167"/>
      <c r="B34" s="130"/>
      <c r="C34" s="130"/>
      <c r="D34" s="130"/>
      <c r="E34" s="126"/>
      <c r="F34" s="126"/>
      <c r="G34" s="140"/>
      <c r="H34" s="140"/>
      <c r="I34" s="176"/>
      <c r="J34" s="180"/>
      <c r="K34" s="128"/>
      <c r="L34" s="125"/>
      <c r="M34" s="125"/>
      <c r="N34" s="125"/>
      <c r="O34" s="175">
        <v>311</v>
      </c>
      <c r="P34" s="175" t="s">
        <v>156</v>
      </c>
      <c r="Q34" s="182">
        <v>156014000</v>
      </c>
      <c r="R34" s="182">
        <v>156014000</v>
      </c>
      <c r="S34" s="182">
        <v>0</v>
      </c>
      <c r="T34" s="190">
        <v>100</v>
      </c>
    </row>
    <row r="35" spans="1:21" s="121" customFormat="1" ht="21" customHeight="1" x14ac:dyDescent="0.15">
      <c r="A35" s="166"/>
      <c r="B35" s="126"/>
      <c r="C35" s="126"/>
      <c r="D35" s="126"/>
      <c r="E35" s="126"/>
      <c r="F35" s="126"/>
      <c r="G35" s="140"/>
      <c r="H35" s="140"/>
      <c r="I35" s="176"/>
      <c r="J35" s="180"/>
      <c r="K35" s="128"/>
      <c r="L35" s="125"/>
      <c r="M35" s="125"/>
      <c r="N35" s="125"/>
      <c r="O35" s="122">
        <v>312</v>
      </c>
      <c r="P35" s="181" t="s">
        <v>157</v>
      </c>
      <c r="Q35" s="187">
        <v>942176000</v>
      </c>
      <c r="R35" s="187">
        <v>1067465000</v>
      </c>
      <c r="S35" s="187">
        <v>125289000</v>
      </c>
      <c r="T35" s="193">
        <v>113.29783395034474</v>
      </c>
    </row>
    <row r="36" spans="1:21" s="121" customFormat="1" ht="21" customHeight="1" x14ac:dyDescent="0.15">
      <c r="A36" s="166"/>
      <c r="B36" s="126"/>
      <c r="C36" s="126"/>
      <c r="D36" s="126"/>
      <c r="E36" s="111"/>
      <c r="F36" s="111"/>
      <c r="G36" s="211"/>
      <c r="H36" s="211"/>
      <c r="I36" s="176"/>
      <c r="J36" s="180"/>
      <c r="K36" s="128"/>
      <c r="L36" s="125"/>
      <c r="M36" s="125"/>
      <c r="N36" s="125"/>
      <c r="O36" s="175">
        <v>313</v>
      </c>
      <c r="P36" s="175" t="s">
        <v>158</v>
      </c>
      <c r="Q36" s="183">
        <v>1628009000</v>
      </c>
      <c r="R36" s="183">
        <v>1628009000</v>
      </c>
      <c r="S36" s="182">
        <v>0</v>
      </c>
      <c r="T36" s="190">
        <v>100</v>
      </c>
    </row>
    <row r="37" spans="1:21" s="121" customFormat="1" ht="21" customHeight="1" x14ac:dyDescent="0.15">
      <c r="A37" s="169"/>
      <c r="B37" s="126"/>
      <c r="C37" s="126"/>
      <c r="D37" s="126"/>
      <c r="E37" s="223"/>
      <c r="F37" s="223"/>
      <c r="G37" s="140"/>
      <c r="H37" s="140"/>
      <c r="I37" s="176"/>
      <c r="J37" s="161"/>
      <c r="K37" s="128"/>
      <c r="L37" s="125"/>
      <c r="M37" s="125"/>
      <c r="N37" s="125"/>
      <c r="O37" s="175">
        <v>314</v>
      </c>
      <c r="P37" s="175" t="s">
        <v>159</v>
      </c>
      <c r="Q37" s="183">
        <v>3500000</v>
      </c>
      <c r="R37" s="183">
        <v>3500000</v>
      </c>
      <c r="S37" s="182">
        <v>0</v>
      </c>
      <c r="T37" s="190">
        <v>100</v>
      </c>
    </row>
    <row r="38" spans="1:21" s="121" customFormat="1" ht="21" customHeight="1" x14ac:dyDescent="0.15">
      <c r="A38" s="171"/>
      <c r="B38" s="136"/>
      <c r="C38" s="136"/>
      <c r="D38" s="136"/>
      <c r="E38" s="126"/>
      <c r="F38" s="126"/>
      <c r="G38" s="140"/>
      <c r="H38" s="140"/>
      <c r="I38" s="176"/>
      <c r="J38" s="161"/>
      <c r="K38" s="141" t="s">
        <v>88</v>
      </c>
      <c r="L38" s="175" t="s">
        <v>95</v>
      </c>
      <c r="M38" s="175">
        <v>41</v>
      </c>
      <c r="N38" s="174" t="s">
        <v>95</v>
      </c>
      <c r="O38" s="155">
        <v>411</v>
      </c>
      <c r="P38" s="175" t="s">
        <v>160</v>
      </c>
      <c r="Q38" s="183">
        <v>0</v>
      </c>
      <c r="R38" s="183">
        <v>0</v>
      </c>
      <c r="S38" s="182">
        <v>0</v>
      </c>
      <c r="T38" s="190" t="s">
        <v>112</v>
      </c>
      <c r="U38" s="112"/>
    </row>
    <row r="39" spans="1:21" s="121" customFormat="1" ht="21" customHeight="1" x14ac:dyDescent="0.15">
      <c r="A39" s="167"/>
      <c r="B39" s="130"/>
      <c r="C39" s="130"/>
      <c r="D39" s="130"/>
      <c r="E39" s="126"/>
      <c r="F39" s="126"/>
      <c r="G39" s="140"/>
      <c r="H39" s="140"/>
      <c r="I39" s="176"/>
      <c r="J39" s="161"/>
      <c r="K39" s="124" t="s">
        <v>89</v>
      </c>
      <c r="L39" s="122" t="s">
        <v>103</v>
      </c>
      <c r="M39" s="222" t="s">
        <v>1</v>
      </c>
      <c r="N39" s="222"/>
      <c r="O39" s="222"/>
      <c r="P39" s="222"/>
      <c r="Q39" s="182">
        <v>0</v>
      </c>
      <c r="R39" s="182">
        <v>0</v>
      </c>
      <c r="S39" s="182">
        <v>0</v>
      </c>
      <c r="T39" s="190" t="s">
        <v>112</v>
      </c>
    </row>
    <row r="40" spans="1:21" s="121" customFormat="1" ht="21" customHeight="1" x14ac:dyDescent="0.15">
      <c r="A40" s="167"/>
      <c r="B40" s="130"/>
      <c r="C40" s="130"/>
      <c r="D40" s="130"/>
      <c r="E40" s="126"/>
      <c r="F40" s="126"/>
      <c r="G40" s="140"/>
      <c r="H40" s="140"/>
      <c r="I40" s="176"/>
      <c r="J40" s="161"/>
      <c r="K40" s="132"/>
      <c r="L40" s="125"/>
      <c r="M40" s="122">
        <v>51</v>
      </c>
      <c r="N40" s="122" t="s">
        <v>96</v>
      </c>
      <c r="O40" s="213" t="s">
        <v>1</v>
      </c>
      <c r="P40" s="214"/>
      <c r="Q40" s="182">
        <v>0</v>
      </c>
      <c r="R40" s="182">
        <v>0</v>
      </c>
      <c r="S40" s="182">
        <v>0</v>
      </c>
      <c r="T40" s="190" t="s">
        <v>112</v>
      </c>
    </row>
    <row r="41" spans="1:21" s="121" customFormat="1" ht="21" customHeight="1" x14ac:dyDescent="0.15">
      <c r="A41" s="166"/>
      <c r="B41" s="126"/>
      <c r="C41" s="126"/>
      <c r="D41" s="126"/>
      <c r="E41" s="126"/>
      <c r="F41" s="126"/>
      <c r="G41" s="140"/>
      <c r="H41" s="140"/>
      <c r="I41" s="176"/>
      <c r="J41" s="161"/>
      <c r="K41" s="132"/>
      <c r="L41" s="125"/>
      <c r="M41" s="125"/>
      <c r="N41" s="125"/>
      <c r="O41" s="175">
        <v>511</v>
      </c>
      <c r="P41" s="175" t="s">
        <v>161</v>
      </c>
      <c r="Q41" s="182">
        <v>0</v>
      </c>
      <c r="R41" s="182">
        <v>0</v>
      </c>
      <c r="S41" s="182">
        <v>0</v>
      </c>
      <c r="T41" s="190" t="s">
        <v>112</v>
      </c>
    </row>
    <row r="42" spans="1:21" s="121" customFormat="1" ht="21" customHeight="1" x14ac:dyDescent="0.15">
      <c r="A42" s="178"/>
      <c r="K42" s="142"/>
      <c r="L42" s="135"/>
      <c r="M42" s="135"/>
      <c r="N42" s="135"/>
      <c r="O42" s="175">
        <v>512</v>
      </c>
      <c r="P42" s="175" t="s">
        <v>162</v>
      </c>
      <c r="Q42" s="182">
        <v>0</v>
      </c>
      <c r="R42" s="182">
        <v>0</v>
      </c>
      <c r="S42" s="182">
        <v>0</v>
      </c>
      <c r="T42" s="190" t="s">
        <v>112</v>
      </c>
    </row>
    <row r="43" spans="1:21" s="121" customFormat="1" ht="21" customHeight="1" x14ac:dyDescent="0.15">
      <c r="A43" s="178"/>
      <c r="K43" s="141" t="s">
        <v>91</v>
      </c>
      <c r="L43" s="175" t="s">
        <v>9</v>
      </c>
      <c r="M43" s="175">
        <v>61</v>
      </c>
      <c r="N43" s="175" t="s">
        <v>9</v>
      </c>
      <c r="O43" s="175">
        <v>611</v>
      </c>
      <c r="P43" s="175" t="s">
        <v>163</v>
      </c>
      <c r="Q43" s="182">
        <v>0</v>
      </c>
      <c r="R43" s="182">
        <v>0</v>
      </c>
      <c r="S43" s="182">
        <v>0</v>
      </c>
      <c r="T43" s="190" t="s">
        <v>112</v>
      </c>
    </row>
    <row r="44" spans="1:21" s="121" customFormat="1" ht="21" customHeight="1" x14ac:dyDescent="0.15">
      <c r="A44" s="178"/>
      <c r="K44" s="132" t="s">
        <v>92</v>
      </c>
      <c r="L44" s="125" t="s">
        <v>111</v>
      </c>
      <c r="M44" s="222" t="s">
        <v>1</v>
      </c>
      <c r="N44" s="222"/>
      <c r="O44" s="222"/>
      <c r="P44" s="222"/>
      <c r="Q44" s="182">
        <v>34119000</v>
      </c>
      <c r="R44" s="182">
        <v>42058000</v>
      </c>
      <c r="S44" s="182">
        <v>7939000</v>
      </c>
      <c r="T44" s="190">
        <v>123.26856003986049</v>
      </c>
    </row>
    <row r="45" spans="1:21" s="121" customFormat="1" ht="21" customHeight="1" x14ac:dyDescent="0.15">
      <c r="A45" s="178"/>
      <c r="K45" s="132"/>
      <c r="L45" s="125"/>
      <c r="M45" s="125">
        <v>71</v>
      </c>
      <c r="N45" s="125" t="s">
        <v>111</v>
      </c>
      <c r="O45" s="213" t="s">
        <v>1</v>
      </c>
      <c r="P45" s="214"/>
      <c r="Q45" s="182">
        <v>34119000</v>
      </c>
      <c r="R45" s="182">
        <v>42058000</v>
      </c>
      <c r="S45" s="182">
        <v>7939000</v>
      </c>
      <c r="T45" s="190">
        <v>123.26856003986049</v>
      </c>
    </row>
    <row r="46" spans="1:21" s="121" customFormat="1" ht="21" customHeight="1" x14ac:dyDescent="0.15">
      <c r="A46" s="178"/>
      <c r="K46" s="128"/>
      <c r="L46" s="125"/>
      <c r="M46" s="125"/>
      <c r="N46" s="125"/>
      <c r="O46" s="155">
        <v>711</v>
      </c>
      <c r="P46" s="175" t="s">
        <v>164</v>
      </c>
      <c r="Q46" s="182">
        <v>30529000</v>
      </c>
      <c r="R46" s="182">
        <v>33513000</v>
      </c>
      <c r="S46" s="182">
        <v>2984000</v>
      </c>
      <c r="T46" s="190">
        <v>109.77431294834419</v>
      </c>
    </row>
    <row r="47" spans="1:21" s="121" customFormat="1" ht="21" customHeight="1" thickBot="1" x14ac:dyDescent="0.2">
      <c r="A47" s="173"/>
      <c r="B47" s="179"/>
      <c r="C47" s="179"/>
      <c r="D47" s="179"/>
      <c r="E47" s="179"/>
      <c r="F47" s="179"/>
      <c r="G47" s="179"/>
      <c r="H47" s="179"/>
      <c r="I47" s="179"/>
      <c r="J47" s="179"/>
      <c r="K47" s="173"/>
      <c r="L47" s="137"/>
      <c r="M47" s="137"/>
      <c r="N47" s="137"/>
      <c r="O47" s="156">
        <v>712</v>
      </c>
      <c r="P47" s="138" t="s">
        <v>165</v>
      </c>
      <c r="Q47" s="184">
        <v>3590000</v>
      </c>
      <c r="R47" s="184">
        <v>8545000</v>
      </c>
      <c r="S47" s="184">
        <v>4955000</v>
      </c>
      <c r="T47" s="191">
        <v>238.02228412256267</v>
      </c>
    </row>
    <row r="48" spans="1:21" s="121" customFormat="1" ht="21" customHeight="1" x14ac:dyDescent="0.15">
      <c r="A48" s="130"/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20" s="121" customFormat="1" ht="21" customHeight="1" x14ac:dyDescent="0.15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20" s="121" customFormat="1" ht="21" customHeight="1" x14ac:dyDescent="0.15">
      <c r="A50" s="130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20" s="121" customFormat="1" ht="21" customHeight="1" x14ac:dyDescent="0.15">
      <c r="A51" s="130"/>
      <c r="B51" s="130"/>
      <c r="C51" s="130"/>
      <c r="D51" s="130"/>
      <c r="E51" s="130"/>
      <c r="F51" s="130"/>
      <c r="G51" s="130"/>
      <c r="H51" s="130"/>
      <c r="I51" s="130"/>
      <c r="J51" s="130"/>
    </row>
    <row r="52" spans="1:20" ht="21" customHeight="1" x14ac:dyDescent="0.15">
      <c r="A52" s="136"/>
      <c r="B52" s="136"/>
      <c r="C52" s="136"/>
      <c r="D52" s="136"/>
      <c r="E52" s="136"/>
      <c r="F52" s="136"/>
      <c r="G52" s="139"/>
      <c r="H52" s="139"/>
      <c r="I52" s="139"/>
      <c r="J52" s="146"/>
      <c r="K52" s="126"/>
      <c r="L52" s="113"/>
      <c r="M52" s="113"/>
      <c r="N52" s="113"/>
      <c r="O52" s="113"/>
      <c r="P52" s="113"/>
      <c r="Q52" s="113"/>
      <c r="R52" s="113"/>
    </row>
    <row r="53" spans="1:20" ht="21" customHeight="1" x14ac:dyDescent="0.15">
      <c r="A53" s="136"/>
      <c r="B53" s="136"/>
      <c r="C53" s="136"/>
      <c r="D53" s="136"/>
      <c r="E53" s="136"/>
      <c r="F53" s="136"/>
      <c r="G53" s="139"/>
      <c r="H53" s="139"/>
      <c r="I53" s="139"/>
      <c r="J53" s="146"/>
    </row>
    <row r="54" spans="1:20" ht="21" customHeight="1" x14ac:dyDescent="0.15">
      <c r="A54" s="136"/>
      <c r="B54" s="136"/>
      <c r="C54" s="136"/>
      <c r="D54" s="136"/>
      <c r="E54" s="111"/>
      <c r="F54" s="136"/>
      <c r="G54" s="136"/>
      <c r="H54" s="136"/>
      <c r="I54" s="140"/>
      <c r="J54" s="157"/>
    </row>
    <row r="55" spans="1:20" ht="21" customHeight="1" x14ac:dyDescent="0.15">
      <c r="A55" s="136"/>
      <c r="B55" s="136"/>
      <c r="C55" s="136"/>
      <c r="D55" s="136"/>
      <c r="E55" s="111"/>
      <c r="F55" s="136"/>
      <c r="G55" s="136"/>
      <c r="H55" s="136"/>
      <c r="I55" s="140"/>
      <c r="J55" s="157"/>
    </row>
    <row r="56" spans="1:20" ht="21" customHeight="1" x14ac:dyDescent="0.15">
      <c r="A56" s="136"/>
      <c r="B56" s="136"/>
      <c r="C56" s="136"/>
      <c r="D56" s="136"/>
      <c r="E56" s="111"/>
      <c r="F56" s="136"/>
      <c r="G56" s="136"/>
      <c r="H56" s="136"/>
      <c r="I56" s="140"/>
      <c r="J56" s="157"/>
    </row>
    <row r="57" spans="1:20" ht="21" customHeight="1" x14ac:dyDescent="0.15">
      <c r="A57" s="136"/>
      <c r="B57" s="136"/>
      <c r="C57" s="136"/>
      <c r="D57" s="136"/>
      <c r="E57" s="111"/>
      <c r="F57" s="136"/>
      <c r="G57" s="136"/>
      <c r="H57" s="136"/>
      <c r="I57" s="140"/>
      <c r="J57" s="157"/>
      <c r="K57" s="113"/>
      <c r="L57" s="113"/>
      <c r="M57" s="113"/>
      <c r="N57" s="113"/>
      <c r="O57" s="113"/>
      <c r="P57" s="113"/>
      <c r="Q57" s="113"/>
      <c r="R57" s="113"/>
    </row>
    <row r="58" spans="1:20" ht="21" customHeight="1" x14ac:dyDescent="0.15">
      <c r="A58" s="136"/>
      <c r="B58" s="136"/>
      <c r="C58" s="136"/>
      <c r="D58" s="136"/>
      <c r="E58" s="136"/>
      <c r="F58" s="136"/>
      <c r="G58" s="139"/>
      <c r="H58" s="139"/>
      <c r="I58" s="139"/>
      <c r="J58" s="146"/>
    </row>
    <row r="59" spans="1:20" ht="21" customHeight="1" x14ac:dyDescent="0.15">
      <c r="K59" s="147"/>
      <c r="L59" s="148"/>
      <c r="M59" s="148"/>
      <c r="N59" s="148"/>
      <c r="O59" s="149"/>
      <c r="P59" s="150"/>
      <c r="Q59" s="161"/>
      <c r="R59" s="161"/>
      <c r="S59" s="151"/>
      <c r="T59" s="152"/>
    </row>
    <row r="60" spans="1:20" ht="21" customHeight="1" x14ac:dyDescent="0.15">
      <c r="K60" s="147"/>
      <c r="L60" s="148"/>
      <c r="M60" s="148"/>
      <c r="N60" s="148"/>
      <c r="O60" s="149"/>
      <c r="P60" s="150"/>
      <c r="Q60" s="161"/>
      <c r="R60" s="161"/>
      <c r="S60" s="151"/>
      <c r="T60" s="152"/>
    </row>
    <row r="61" spans="1:20" ht="21" customHeight="1" x14ac:dyDescent="0.15">
      <c r="A61" s="147"/>
      <c r="B61" s="147"/>
      <c r="C61" s="147"/>
      <c r="D61" s="147"/>
      <c r="E61" s="149"/>
      <c r="F61" s="150"/>
      <c r="G61" s="161"/>
      <c r="H61" s="161"/>
      <c r="I61" s="151"/>
      <c r="J61" s="152"/>
    </row>
    <row r="64" spans="1:20" x14ac:dyDescent="0.15">
      <c r="K64" s="153"/>
      <c r="L64" s="153"/>
      <c r="M64" s="153"/>
      <c r="N64" s="153"/>
      <c r="O64" s="153"/>
      <c r="P64" s="154"/>
      <c r="S64" s="143"/>
      <c r="T64" s="143"/>
    </row>
  </sheetData>
  <mergeCells count="35">
    <mergeCell ref="A1:T1"/>
    <mergeCell ref="M7:P7"/>
    <mergeCell ref="A6:F6"/>
    <mergeCell ref="E7:F7"/>
    <mergeCell ref="I4:J4"/>
    <mergeCell ref="S4:T4"/>
    <mergeCell ref="A4:B5"/>
    <mergeCell ref="C4:D5"/>
    <mergeCell ref="E4:F5"/>
    <mergeCell ref="K4:L5"/>
    <mergeCell ref="M4:N5"/>
    <mergeCell ref="O4:P5"/>
    <mergeCell ref="K6:P6"/>
    <mergeCell ref="O45:P45"/>
    <mergeCell ref="E37:F37"/>
    <mergeCell ref="E10:F10"/>
    <mergeCell ref="E18:F18"/>
    <mergeCell ref="E21:F21"/>
    <mergeCell ref="E15:F15"/>
    <mergeCell ref="O28:P28"/>
    <mergeCell ref="M27:P27"/>
    <mergeCell ref="O33:P33"/>
    <mergeCell ref="M32:P32"/>
    <mergeCell ref="O40:P40"/>
    <mergeCell ref="O15:P15"/>
    <mergeCell ref="M39:P39"/>
    <mergeCell ref="M44:P44"/>
    <mergeCell ref="E24:F24"/>
    <mergeCell ref="E29:F29"/>
    <mergeCell ref="O19:P19"/>
    <mergeCell ref="K3:T3"/>
    <mergeCell ref="A2:D2"/>
    <mergeCell ref="S2:T2"/>
    <mergeCell ref="A3:J3"/>
    <mergeCell ref="O8:P8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3" firstPageNumber="2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V95"/>
  <sheetViews>
    <sheetView view="pageBreakPreview" zoomScaleSheetLayoutView="100" workbookViewId="0">
      <pane xSplit="4" ySplit="7" topLeftCell="I8" activePane="bottomRight" state="frozen"/>
      <selection activeCell="I16" sqref="I16"/>
      <selection pane="topRight" activeCell="I16" sqref="I16"/>
      <selection pane="bottomLeft" activeCell="I16" sqref="I16"/>
      <selection pane="bottomRight" activeCell="Q10" sqref="Q10"/>
    </sheetView>
  </sheetViews>
  <sheetFormatPr defaultRowHeight="13.5" x14ac:dyDescent="0.15"/>
  <cols>
    <col min="1" max="1" width="5.6640625" style="2" customWidth="1"/>
    <col min="2" max="2" width="8" style="2" bestFit="1" customWidth="1"/>
    <col min="3" max="3" width="14.88671875" style="2" bestFit="1" customWidth="1"/>
    <col min="4" max="4" width="10.77734375" style="2" customWidth="1"/>
    <col min="5" max="5" width="9.88671875" style="2" bestFit="1" customWidth="1"/>
    <col min="6" max="6" width="7.77734375" style="2" bestFit="1" customWidth="1"/>
    <col min="7" max="7" width="8.109375" style="2" bestFit="1" customWidth="1"/>
    <col min="8" max="8" width="8.77734375" style="2" bestFit="1" customWidth="1"/>
    <col min="9" max="9" width="8.109375" style="2" bestFit="1" customWidth="1"/>
    <col min="10" max="10" width="7.5546875" style="2" bestFit="1" customWidth="1"/>
    <col min="11" max="11" width="7.5546875" style="2" customWidth="1"/>
    <col min="12" max="12" width="8.109375" style="2" bestFit="1" customWidth="1"/>
    <col min="13" max="13" width="9.6640625" style="2" bestFit="1" customWidth="1"/>
    <col min="14" max="14" width="6.109375" style="2" bestFit="1" customWidth="1"/>
    <col min="15" max="16" width="8.88671875" style="2"/>
    <col min="17" max="17" width="9.21875" style="2" bestFit="1" customWidth="1"/>
    <col min="18" max="16384" width="8.88671875" style="2"/>
  </cols>
  <sheetData>
    <row r="1" spans="1:18" ht="45" customHeight="1" x14ac:dyDescent="0.15">
      <c r="A1" s="247" t="e">
        <f>#REF!</f>
        <v>#REF!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8" ht="30" customHeight="1" x14ac:dyDescent="0.15">
      <c r="E2" s="248" t="s">
        <v>25</v>
      </c>
      <c r="F2" s="248"/>
      <c r="G2" s="248"/>
      <c r="H2" s="248"/>
      <c r="I2" s="248"/>
      <c r="J2" s="248"/>
      <c r="K2" s="248"/>
      <c r="L2" s="248"/>
      <c r="M2" s="248"/>
      <c r="N2" s="248"/>
    </row>
    <row r="3" spans="1:18" s="4" customFormat="1" ht="14.1" customHeight="1" x14ac:dyDescent="0.15">
      <c r="A3" s="249" t="s">
        <v>56</v>
      </c>
      <c r="B3" s="250"/>
      <c r="C3" s="250"/>
      <c r="D3" s="251"/>
      <c r="E3" s="252" t="s">
        <v>57</v>
      </c>
      <c r="F3" s="252"/>
      <c r="G3" s="252"/>
      <c r="H3" s="252"/>
      <c r="I3" s="252"/>
      <c r="J3" s="253"/>
      <c r="K3" s="253"/>
      <c r="L3" s="253"/>
      <c r="M3" s="253"/>
      <c r="N3" s="254"/>
    </row>
    <row r="4" spans="1:18" s="11" customFormat="1" ht="21.75" thickBot="1" x14ac:dyDescent="0.2">
      <c r="A4" s="5" t="s">
        <v>28</v>
      </c>
      <c r="B4" s="6" t="s">
        <v>29</v>
      </c>
      <c r="C4" s="6" t="s">
        <v>30</v>
      </c>
      <c r="D4" s="7" t="e">
        <f>#REF!</f>
        <v>#REF!</v>
      </c>
      <c r="E4" s="8" t="s">
        <v>58</v>
      </c>
      <c r="F4" s="8" t="s">
        <v>55</v>
      </c>
      <c r="G4" s="8" t="s">
        <v>59</v>
      </c>
      <c r="H4" s="8" t="s">
        <v>71</v>
      </c>
      <c r="I4" s="8" t="s">
        <v>3</v>
      </c>
      <c r="J4" s="9" t="s">
        <v>27</v>
      </c>
      <c r="K4" s="10" t="s">
        <v>39</v>
      </c>
      <c r="L4" s="10" t="s">
        <v>51</v>
      </c>
      <c r="M4" s="10" t="s">
        <v>52</v>
      </c>
      <c r="N4" s="83" t="s">
        <v>36</v>
      </c>
      <c r="O4" s="57" t="e">
        <f>E5+F5+G5+H5+K5</f>
        <v>#REF!</v>
      </c>
      <c r="P4" s="57" t="e">
        <f>I5+J5+N5</f>
        <v>#REF!</v>
      </c>
      <c r="Q4" s="57" t="e">
        <f>L5+M5</f>
        <v>#REF!</v>
      </c>
    </row>
    <row r="5" spans="1:18" s="11" customFormat="1" ht="14.1" customHeight="1" thickTop="1" x14ac:dyDescent="0.15">
      <c r="A5" s="255" t="s">
        <v>60</v>
      </c>
      <c r="B5" s="256"/>
      <c r="C5" s="257"/>
      <c r="D5" s="59" t="e">
        <f>SUM(E5:N5)</f>
        <v>#REF!</v>
      </c>
      <c r="E5" s="60" t="e">
        <f>#REF!+#REF!</f>
        <v>#REF!</v>
      </c>
      <c r="F5" s="60" t="e">
        <f>#REF!</f>
        <v>#REF!</v>
      </c>
      <c r="G5" s="60" t="e">
        <f>#REF!+#REF!+#REF!+#REF!</f>
        <v>#REF!</v>
      </c>
      <c r="H5" s="60" t="e">
        <f>#REF!</f>
        <v>#REF!</v>
      </c>
      <c r="I5" s="60" t="e">
        <f>#REF!</f>
        <v>#REF!</v>
      </c>
      <c r="J5" s="61" t="e">
        <f>#REF!</f>
        <v>#REF!</v>
      </c>
      <c r="K5" s="61" t="e">
        <f>#REF!</f>
        <v>#REF!</v>
      </c>
      <c r="L5" s="62" t="e">
        <f>#REF!+#REF!</f>
        <v>#REF!</v>
      </c>
      <c r="M5" s="62" t="e">
        <f>#REF!+#REF!</f>
        <v>#REF!</v>
      </c>
      <c r="N5" s="84" t="e">
        <f>#REF!+#REF!</f>
        <v>#REF!</v>
      </c>
    </row>
    <row r="6" spans="1:18" s="11" customFormat="1" ht="14.1" customHeight="1" x14ac:dyDescent="0.15">
      <c r="A6" s="258" t="s">
        <v>61</v>
      </c>
      <c r="B6" s="259"/>
      <c r="C6" s="260"/>
      <c r="D6" s="63" t="e">
        <f>SUM(E6:N6)</f>
        <v>#REF!</v>
      </c>
      <c r="E6" s="64" t="e">
        <f t="shared" ref="E6:N6" si="0">E5-E7</f>
        <v>#REF!</v>
      </c>
      <c r="F6" s="65" t="e">
        <f t="shared" si="0"/>
        <v>#REF!</v>
      </c>
      <c r="G6" s="65" t="e">
        <f t="shared" si="0"/>
        <v>#REF!</v>
      </c>
      <c r="H6" s="65" t="e">
        <f t="shared" si="0"/>
        <v>#REF!</v>
      </c>
      <c r="I6" s="65" t="e">
        <f t="shared" si="0"/>
        <v>#REF!</v>
      </c>
      <c r="J6" s="66" t="e">
        <f t="shared" si="0"/>
        <v>#REF!</v>
      </c>
      <c r="K6" s="66" t="e">
        <f t="shared" si="0"/>
        <v>#REF!</v>
      </c>
      <c r="L6" s="67" t="e">
        <f t="shared" si="0"/>
        <v>#REF!</v>
      </c>
      <c r="M6" s="67" t="e">
        <f t="shared" si="0"/>
        <v>#REF!</v>
      </c>
      <c r="N6" s="85" t="e">
        <f t="shared" si="0"/>
        <v>#REF!</v>
      </c>
      <c r="O6" s="57"/>
    </row>
    <row r="7" spans="1:18" s="4" customFormat="1" ht="14.1" customHeight="1" x14ac:dyDescent="0.15">
      <c r="A7" s="239" t="s">
        <v>62</v>
      </c>
      <c r="B7" s="240"/>
      <c r="C7" s="241"/>
      <c r="D7" s="68" t="e">
        <f>D9+D16+D20+D28+D32+D91+D92</f>
        <v>#REF!</v>
      </c>
      <c r="E7" s="69" t="e">
        <f t="shared" ref="E7:M7" si="1">E9+E16+E20+E28+E32+E91+E92</f>
        <v>#REF!</v>
      </c>
      <c r="F7" s="70" t="e">
        <f t="shared" si="1"/>
        <v>#REF!</v>
      </c>
      <c r="G7" s="70" t="e">
        <f t="shared" si="1"/>
        <v>#REF!</v>
      </c>
      <c r="H7" s="70" t="e">
        <f t="shared" si="1"/>
        <v>#REF!</v>
      </c>
      <c r="I7" s="70" t="e">
        <f t="shared" si="1"/>
        <v>#REF!</v>
      </c>
      <c r="J7" s="71" t="e">
        <f t="shared" si="1"/>
        <v>#REF!</v>
      </c>
      <c r="K7" s="71" t="e">
        <f t="shared" si="1"/>
        <v>#REF!</v>
      </c>
      <c r="L7" s="72" t="e">
        <f t="shared" si="1"/>
        <v>#REF!</v>
      </c>
      <c r="M7" s="72" t="e">
        <f t="shared" si="1"/>
        <v>#REF!</v>
      </c>
      <c r="N7" s="86">
        <f>N9+N16+N20+N28+N32+N91+N92</f>
        <v>1519</v>
      </c>
      <c r="O7" s="82" t="s">
        <v>66</v>
      </c>
    </row>
    <row r="8" spans="1:18" s="3" customFormat="1" ht="14.1" customHeight="1" x14ac:dyDescent="0.15">
      <c r="A8" s="12" t="s">
        <v>10</v>
      </c>
      <c r="B8" s="242" t="s">
        <v>26</v>
      </c>
      <c r="C8" s="243"/>
      <c r="D8" s="45" t="e">
        <f t="shared" ref="D8:M8" si="2">D9+D16+D20</f>
        <v>#REF!</v>
      </c>
      <c r="E8" s="46" t="e">
        <f t="shared" si="2"/>
        <v>#REF!</v>
      </c>
      <c r="F8" s="47">
        <f t="shared" si="2"/>
        <v>0</v>
      </c>
      <c r="G8" s="48">
        <f t="shared" si="2"/>
        <v>0</v>
      </c>
      <c r="H8" s="48">
        <f t="shared" si="2"/>
        <v>0</v>
      </c>
      <c r="I8" s="48" t="e">
        <f t="shared" si="2"/>
        <v>#REF!</v>
      </c>
      <c r="J8" s="48">
        <f t="shared" si="2"/>
        <v>1186</v>
      </c>
      <c r="K8" s="48"/>
      <c r="L8" s="48">
        <f t="shared" si="2"/>
        <v>0</v>
      </c>
      <c r="M8" s="49">
        <f t="shared" si="2"/>
        <v>17212</v>
      </c>
      <c r="N8" s="87">
        <f>N9+N16+N20</f>
        <v>1198</v>
      </c>
      <c r="O8" s="58" t="e">
        <f t="shared" ref="O8:O43" si="3">D8-SUM(E8:N8)</f>
        <v>#REF!</v>
      </c>
    </row>
    <row r="9" spans="1:18" s="3" customFormat="1" ht="14.1" customHeight="1" x14ac:dyDescent="0.15">
      <c r="A9" s="13"/>
      <c r="B9" s="14" t="s">
        <v>11</v>
      </c>
      <c r="C9" s="15" t="s">
        <v>1</v>
      </c>
      <c r="D9" s="16" t="e">
        <f>SUM(D10:D15)</f>
        <v>#REF!</v>
      </c>
      <c r="E9" s="17" t="e">
        <f t="shared" ref="E9:N9" si="4">SUM(E10:E15)</f>
        <v>#REF!</v>
      </c>
      <c r="F9" s="18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5061</v>
      </c>
      <c r="J9" s="19">
        <f t="shared" si="4"/>
        <v>0</v>
      </c>
      <c r="K9" s="19"/>
      <c r="L9" s="19">
        <f t="shared" si="4"/>
        <v>0</v>
      </c>
      <c r="M9" s="20">
        <f t="shared" si="4"/>
        <v>3600</v>
      </c>
      <c r="N9" s="88">
        <f t="shared" si="4"/>
        <v>0</v>
      </c>
      <c r="O9" s="58" t="e">
        <f t="shared" si="3"/>
        <v>#REF!</v>
      </c>
    </row>
    <row r="10" spans="1:18" s="3" customFormat="1" ht="14.1" customHeight="1" x14ac:dyDescent="0.15">
      <c r="A10" s="13"/>
      <c r="B10" s="21" t="e">
        <f>(D9-D15)/E5</f>
        <v>#REF!</v>
      </c>
      <c r="C10" s="22" t="s">
        <v>44</v>
      </c>
      <c r="D10" s="23" t="e">
        <f>#REF!</f>
        <v>#REF!</v>
      </c>
      <c r="E10" s="75">
        <v>262430</v>
      </c>
      <c r="F10" s="99"/>
      <c r="G10" s="95"/>
      <c r="H10" s="95"/>
      <c r="I10" s="95"/>
      <c r="J10" s="95"/>
      <c r="K10" s="95"/>
      <c r="L10" s="95"/>
      <c r="M10" s="97"/>
      <c r="N10" s="100"/>
      <c r="O10" s="58" t="e">
        <f>D10-SUM(E10:N10)</f>
        <v>#REF!</v>
      </c>
      <c r="P10" s="101"/>
      <c r="Q10" s="3" t="s">
        <v>80</v>
      </c>
    </row>
    <row r="11" spans="1:18" s="3" customFormat="1" ht="14.1" customHeight="1" x14ac:dyDescent="0.15">
      <c r="A11" s="13"/>
      <c r="B11" s="24"/>
      <c r="C11" s="22" t="s">
        <v>47</v>
      </c>
      <c r="D11" s="23" t="e">
        <f>#REF!</f>
        <v>#REF!</v>
      </c>
      <c r="E11" s="75"/>
      <c r="F11" s="76"/>
      <c r="G11" s="73"/>
      <c r="H11" s="73"/>
      <c r="I11" s="73"/>
      <c r="J11" s="73"/>
      <c r="K11" s="73"/>
      <c r="L11" s="73"/>
      <c r="M11" s="74">
        <v>3600</v>
      </c>
      <c r="N11" s="89"/>
      <c r="O11" s="58" t="e">
        <f>D11-SUM(E11:N11)</f>
        <v>#REF!</v>
      </c>
      <c r="Q11" s="3" t="s">
        <v>81</v>
      </c>
    </row>
    <row r="12" spans="1:18" s="3" customFormat="1" ht="14.1" customHeight="1" x14ac:dyDescent="0.15">
      <c r="A12" s="13"/>
      <c r="B12" s="98" t="e">
        <f>E9/E5</f>
        <v>#REF!</v>
      </c>
      <c r="C12" s="22" t="s">
        <v>12</v>
      </c>
      <c r="D12" s="23" t="e">
        <f>#REF!</f>
        <v>#REF!</v>
      </c>
      <c r="E12" s="75">
        <v>46694</v>
      </c>
      <c r="F12" s="76"/>
      <c r="G12" s="73"/>
      <c r="H12" s="73"/>
      <c r="I12" s="73"/>
      <c r="J12" s="73"/>
      <c r="K12" s="73"/>
      <c r="L12" s="73"/>
      <c r="M12" s="74"/>
      <c r="N12" s="89"/>
      <c r="O12" s="58" t="e">
        <f t="shared" si="3"/>
        <v>#REF!</v>
      </c>
      <c r="Q12" s="3" t="s">
        <v>82</v>
      </c>
      <c r="R12" s="104"/>
    </row>
    <row r="13" spans="1:18" s="3" customFormat="1" ht="14.1" customHeight="1" x14ac:dyDescent="0.15">
      <c r="A13" s="13"/>
      <c r="B13" s="24"/>
      <c r="C13" s="25" t="s">
        <v>48</v>
      </c>
      <c r="D13" s="23" t="e">
        <f>#REF!</f>
        <v>#REF!</v>
      </c>
      <c r="E13" s="75" t="e">
        <f>D13</f>
        <v>#REF!</v>
      </c>
      <c r="F13" s="76"/>
      <c r="G13" s="73"/>
      <c r="H13" s="73"/>
      <c r="I13" s="73"/>
      <c r="J13" s="73"/>
      <c r="K13" s="73"/>
      <c r="L13" s="73"/>
      <c r="M13" s="74"/>
      <c r="N13" s="89"/>
      <c r="O13" s="58" t="e">
        <f t="shared" si="3"/>
        <v>#REF!</v>
      </c>
      <c r="P13" s="101"/>
      <c r="Q13" s="3" t="s">
        <v>83</v>
      </c>
    </row>
    <row r="14" spans="1:18" s="3" customFormat="1" ht="14.1" customHeight="1" x14ac:dyDescent="0.15">
      <c r="A14" s="13"/>
      <c r="B14" s="24"/>
      <c r="C14" s="22" t="s">
        <v>53</v>
      </c>
      <c r="D14" s="23" t="e">
        <f>#REF!</f>
        <v>#REF!</v>
      </c>
      <c r="E14" s="75" t="e">
        <f>D14</f>
        <v>#REF!</v>
      </c>
      <c r="F14" s="76"/>
      <c r="G14" s="73"/>
      <c r="H14" s="73"/>
      <c r="I14" s="73"/>
      <c r="J14" s="73"/>
      <c r="K14" s="73"/>
      <c r="L14" s="73"/>
      <c r="M14" s="74"/>
      <c r="N14" s="89"/>
      <c r="O14" s="58" t="e">
        <f t="shared" si="3"/>
        <v>#REF!</v>
      </c>
    </row>
    <row r="15" spans="1:18" s="3" customFormat="1" ht="14.1" customHeight="1" x14ac:dyDescent="0.15">
      <c r="A15" s="13"/>
      <c r="B15" s="26"/>
      <c r="C15" s="22" t="s">
        <v>6</v>
      </c>
      <c r="D15" s="23" t="e">
        <f>#REF!</f>
        <v>#REF!</v>
      </c>
      <c r="E15" s="75">
        <v>3439</v>
      </c>
      <c r="F15" s="76"/>
      <c r="G15" s="73"/>
      <c r="H15" s="73"/>
      <c r="I15" s="73">
        <v>5061</v>
      </c>
      <c r="J15" s="73"/>
      <c r="K15" s="73"/>
      <c r="L15" s="73"/>
      <c r="M15" s="74"/>
      <c r="N15" s="89"/>
      <c r="O15" s="58" t="e">
        <f t="shared" si="3"/>
        <v>#REF!</v>
      </c>
    </row>
    <row r="16" spans="1:18" s="3" customFormat="1" ht="14.1" customHeight="1" x14ac:dyDescent="0.15">
      <c r="A16" s="13"/>
      <c r="B16" s="27" t="s">
        <v>13</v>
      </c>
      <c r="C16" s="15" t="s">
        <v>1</v>
      </c>
      <c r="D16" s="28" t="e">
        <f>SUM(D17:D19)</f>
        <v>#REF!</v>
      </c>
      <c r="E16" s="29" t="e">
        <f t="shared" ref="E16:N16" si="5">SUM(E17:E19)</f>
        <v>#REF!</v>
      </c>
      <c r="F16" s="30">
        <f t="shared" si="5"/>
        <v>0</v>
      </c>
      <c r="G16" s="31">
        <f t="shared" si="5"/>
        <v>0</v>
      </c>
      <c r="H16" s="31">
        <f t="shared" si="5"/>
        <v>0</v>
      </c>
      <c r="I16" s="31" t="e">
        <f t="shared" si="5"/>
        <v>#REF!</v>
      </c>
      <c r="J16" s="31">
        <f t="shared" si="5"/>
        <v>0</v>
      </c>
      <c r="K16" s="31"/>
      <c r="L16" s="31">
        <f t="shared" si="5"/>
        <v>0</v>
      </c>
      <c r="M16" s="32">
        <f t="shared" si="5"/>
        <v>0</v>
      </c>
      <c r="N16" s="90">
        <f t="shared" si="5"/>
        <v>0</v>
      </c>
      <c r="O16" s="58" t="e">
        <f t="shared" si="3"/>
        <v>#REF!</v>
      </c>
    </row>
    <row r="17" spans="1:19" s="3" customFormat="1" ht="14.1" customHeight="1" x14ac:dyDescent="0.15">
      <c r="A17" s="13"/>
      <c r="B17" s="24"/>
      <c r="C17" s="22" t="s">
        <v>7</v>
      </c>
      <c r="D17" s="23" t="e">
        <f>#REF!</f>
        <v>#REF!</v>
      </c>
      <c r="E17" s="75" t="e">
        <f>D17</f>
        <v>#REF!</v>
      </c>
      <c r="F17" s="76"/>
      <c r="G17" s="73"/>
      <c r="H17" s="73"/>
      <c r="I17" s="73"/>
      <c r="J17" s="73"/>
      <c r="K17" s="73"/>
      <c r="L17" s="73"/>
      <c r="M17" s="74"/>
      <c r="N17" s="89"/>
      <c r="O17" s="58" t="e">
        <f t="shared" si="3"/>
        <v>#REF!</v>
      </c>
    </row>
    <row r="18" spans="1:19" s="3" customFormat="1" ht="14.1" customHeight="1" x14ac:dyDescent="0.15">
      <c r="A18" s="13"/>
      <c r="B18" s="98"/>
      <c r="C18" s="22" t="s">
        <v>14</v>
      </c>
      <c r="D18" s="23" t="e">
        <f>#REF!</f>
        <v>#REF!</v>
      </c>
      <c r="E18" s="75"/>
      <c r="F18" s="76"/>
      <c r="G18" s="73"/>
      <c r="H18" s="73"/>
      <c r="I18" s="73" t="e">
        <f>D18</f>
        <v>#REF!</v>
      </c>
      <c r="J18" s="73"/>
      <c r="K18" s="73"/>
      <c r="L18" s="73"/>
      <c r="M18" s="74"/>
      <c r="N18" s="89"/>
      <c r="O18" s="58" t="e">
        <f t="shared" si="3"/>
        <v>#REF!</v>
      </c>
    </row>
    <row r="19" spans="1:19" s="3" customFormat="1" ht="14.1" customHeight="1" x14ac:dyDescent="0.15">
      <c r="A19" s="13"/>
      <c r="B19" s="26"/>
      <c r="C19" s="22" t="s">
        <v>8</v>
      </c>
      <c r="D19" s="23" t="e">
        <f>#REF!</f>
        <v>#REF!</v>
      </c>
      <c r="E19" s="75" t="e">
        <f>D19</f>
        <v>#REF!</v>
      </c>
      <c r="F19" s="76"/>
      <c r="G19" s="73"/>
      <c r="H19" s="73"/>
      <c r="I19" s="73"/>
      <c r="J19" s="73"/>
      <c r="K19" s="73"/>
      <c r="L19" s="73"/>
      <c r="M19" s="74"/>
      <c r="N19" s="89"/>
      <c r="O19" s="58" t="e">
        <f t="shared" si="3"/>
        <v>#REF!</v>
      </c>
    </row>
    <row r="20" spans="1:19" s="3" customFormat="1" ht="14.1" customHeight="1" x14ac:dyDescent="0.15">
      <c r="A20" s="13"/>
      <c r="B20" s="27" t="s">
        <v>15</v>
      </c>
      <c r="C20" s="15" t="s">
        <v>1</v>
      </c>
      <c r="D20" s="28" t="e">
        <f>SUM(D21:D27)</f>
        <v>#REF!</v>
      </c>
      <c r="E20" s="29" t="e">
        <f t="shared" ref="E20:N20" si="6">SUM(E21:E27)</f>
        <v>#REF!</v>
      </c>
      <c r="F20" s="30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4939</v>
      </c>
      <c r="J20" s="31">
        <f t="shared" si="6"/>
        <v>1186</v>
      </c>
      <c r="K20" s="31"/>
      <c r="L20" s="31">
        <f t="shared" si="6"/>
        <v>0</v>
      </c>
      <c r="M20" s="32">
        <f t="shared" si="6"/>
        <v>13612</v>
      </c>
      <c r="N20" s="90">
        <f t="shared" si="6"/>
        <v>1198</v>
      </c>
      <c r="O20" s="58" t="e">
        <f t="shared" si="3"/>
        <v>#REF!</v>
      </c>
    </row>
    <row r="21" spans="1:19" s="3" customFormat="1" ht="14.1" customHeight="1" x14ac:dyDescent="0.15">
      <c r="A21" s="13"/>
      <c r="B21" s="24"/>
      <c r="C21" s="22" t="s">
        <v>16</v>
      </c>
      <c r="D21" s="23" t="e">
        <f>#REF!</f>
        <v>#REF!</v>
      </c>
      <c r="E21" s="75" t="e">
        <f>D21-M21</f>
        <v>#REF!</v>
      </c>
      <c r="F21" s="76"/>
      <c r="G21" s="73"/>
      <c r="H21" s="73"/>
      <c r="I21" s="73"/>
      <c r="J21" s="73"/>
      <c r="K21" s="73"/>
      <c r="L21" s="73"/>
      <c r="M21" s="74"/>
      <c r="N21" s="89"/>
      <c r="O21" s="58" t="e">
        <f t="shared" si="3"/>
        <v>#REF!</v>
      </c>
      <c r="P21" s="3" t="s">
        <v>63</v>
      </c>
    </row>
    <row r="22" spans="1:19" s="3" customFormat="1" ht="14.1" customHeight="1" x14ac:dyDescent="0.15">
      <c r="A22" s="13"/>
      <c r="B22" s="98" t="e">
        <f>(E16+E20+E28)/#REF!</f>
        <v>#REF!</v>
      </c>
      <c r="C22" s="22" t="s">
        <v>40</v>
      </c>
      <c r="D22" s="23" t="e">
        <f>#REF!</f>
        <v>#REF!</v>
      </c>
      <c r="E22" s="75">
        <v>4495</v>
      </c>
      <c r="F22" s="76"/>
      <c r="G22" s="73"/>
      <c r="H22" s="73"/>
      <c r="I22" s="73"/>
      <c r="J22" s="95">
        <v>1186</v>
      </c>
      <c r="K22" s="106"/>
      <c r="L22" s="106"/>
      <c r="M22" s="97">
        <v>3838</v>
      </c>
      <c r="N22" s="107">
        <v>1198</v>
      </c>
      <c r="O22" s="58" t="e">
        <f t="shared" si="3"/>
        <v>#REF!</v>
      </c>
      <c r="P22" s="101"/>
      <c r="Q22" s="101"/>
      <c r="R22" s="101"/>
      <c r="S22" s="101"/>
    </row>
    <row r="23" spans="1:19" s="3" customFormat="1" ht="14.1" customHeight="1" x14ac:dyDescent="0.15">
      <c r="A23" s="13"/>
      <c r="B23" s="24"/>
      <c r="C23" s="22" t="s">
        <v>17</v>
      </c>
      <c r="D23" s="23" t="e">
        <f>#REF!</f>
        <v>#REF!</v>
      </c>
      <c r="E23" s="75">
        <v>4546</v>
      </c>
      <c r="F23" s="76"/>
      <c r="G23" s="73"/>
      <c r="H23" s="73"/>
      <c r="I23" s="73">
        <v>2371</v>
      </c>
      <c r="J23" s="73"/>
      <c r="K23" s="73"/>
      <c r="L23" s="73"/>
      <c r="M23" s="97">
        <v>9274</v>
      </c>
      <c r="N23" s="89"/>
      <c r="O23" s="58" t="e">
        <f t="shared" si="3"/>
        <v>#REF!</v>
      </c>
      <c r="P23" s="104"/>
      <c r="Q23" s="101"/>
      <c r="R23" s="101"/>
      <c r="S23" s="101"/>
    </row>
    <row r="24" spans="1:19" s="3" customFormat="1" ht="14.1" customHeight="1" x14ac:dyDescent="0.15">
      <c r="A24" s="13"/>
      <c r="B24" s="24"/>
      <c r="C24" s="22" t="s">
        <v>18</v>
      </c>
      <c r="D24" s="23" t="e">
        <f>#REF!</f>
        <v>#REF!</v>
      </c>
      <c r="E24" s="75">
        <v>9132</v>
      </c>
      <c r="F24" s="76"/>
      <c r="G24" s="73"/>
      <c r="H24" s="73"/>
      <c r="I24" s="73">
        <v>2568</v>
      </c>
      <c r="J24" s="73"/>
      <c r="K24" s="73"/>
      <c r="L24" s="73"/>
      <c r="M24" s="74"/>
      <c r="N24" s="89"/>
      <c r="O24" s="58" t="e">
        <f t="shared" si="3"/>
        <v>#REF!</v>
      </c>
      <c r="Q24" s="103"/>
      <c r="S24" s="101"/>
    </row>
    <row r="25" spans="1:19" s="3" customFormat="1" ht="14.1" customHeight="1" x14ac:dyDescent="0.15">
      <c r="A25" s="13"/>
      <c r="B25" s="24"/>
      <c r="C25" s="33" t="s">
        <v>41</v>
      </c>
      <c r="D25" s="23" t="e">
        <f>#REF!</f>
        <v>#REF!</v>
      </c>
      <c r="E25" s="75">
        <v>3000</v>
      </c>
      <c r="F25" s="76"/>
      <c r="G25" s="73"/>
      <c r="H25" s="73"/>
      <c r="I25" s="73"/>
      <c r="J25" s="73"/>
      <c r="K25" s="73"/>
      <c r="L25" s="73"/>
      <c r="M25" s="74">
        <v>500</v>
      </c>
      <c r="N25" s="89"/>
      <c r="O25" s="58" t="e">
        <f t="shared" si="3"/>
        <v>#REF!</v>
      </c>
      <c r="P25" s="104"/>
      <c r="Q25" s="101"/>
      <c r="R25" s="101"/>
      <c r="S25" s="101"/>
    </row>
    <row r="26" spans="1:19" s="3" customFormat="1" ht="14.1" customHeight="1" x14ac:dyDescent="0.15">
      <c r="A26" s="13"/>
      <c r="B26" s="24"/>
      <c r="C26" s="33" t="s">
        <v>42</v>
      </c>
      <c r="D26" s="23" t="e">
        <f>#REF!</f>
        <v>#REF!</v>
      </c>
      <c r="E26" s="75" t="e">
        <f>D26-M26</f>
        <v>#REF!</v>
      </c>
      <c r="F26" s="76"/>
      <c r="G26" s="73"/>
      <c r="H26" s="73"/>
      <c r="I26" s="73"/>
      <c r="J26" s="73"/>
      <c r="K26" s="73"/>
      <c r="L26" s="73"/>
      <c r="M26" s="74"/>
      <c r="N26" s="89"/>
      <c r="O26" s="58" t="e">
        <f t="shared" si="3"/>
        <v>#REF!</v>
      </c>
      <c r="Q26" s="101"/>
      <c r="R26" s="101"/>
      <c r="S26" s="101"/>
    </row>
    <row r="27" spans="1:19" s="3" customFormat="1" ht="14.1" customHeight="1" x14ac:dyDescent="0.15">
      <c r="A27" s="13"/>
      <c r="B27" s="24"/>
      <c r="C27" s="34" t="s">
        <v>54</v>
      </c>
      <c r="D27" s="1" t="e">
        <f>#REF!</f>
        <v>#REF!</v>
      </c>
      <c r="E27" s="75"/>
      <c r="F27" s="76"/>
      <c r="G27" s="73"/>
      <c r="H27" s="73"/>
      <c r="I27" s="73"/>
      <c r="J27" s="73"/>
      <c r="K27" s="73"/>
      <c r="L27" s="73"/>
      <c r="M27" s="74"/>
      <c r="N27" s="89"/>
      <c r="O27" s="58" t="e">
        <f t="shared" si="3"/>
        <v>#REF!</v>
      </c>
    </row>
    <row r="28" spans="1:19" s="3" customFormat="1" ht="14.1" customHeight="1" x14ac:dyDescent="0.15">
      <c r="A28" s="12" t="s">
        <v>19</v>
      </c>
      <c r="B28" s="244" t="s">
        <v>1</v>
      </c>
      <c r="C28" s="245"/>
      <c r="D28" s="16" t="e">
        <f>SUM(D29:D31)</f>
        <v>#REF!</v>
      </c>
      <c r="E28" s="17" t="e">
        <f t="shared" ref="E28:N28" si="7">SUM(E29:E31)</f>
        <v>#REF!</v>
      </c>
      <c r="F28" s="18">
        <f t="shared" si="7"/>
        <v>0</v>
      </c>
      <c r="G28" s="19">
        <f t="shared" si="7"/>
        <v>0</v>
      </c>
      <c r="H28" s="19">
        <f t="shared" si="7"/>
        <v>0</v>
      </c>
      <c r="I28" s="19" t="e">
        <f t="shared" si="7"/>
        <v>#REF!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20">
        <f t="shared" si="7"/>
        <v>0</v>
      </c>
      <c r="N28" s="88">
        <f t="shared" si="7"/>
        <v>0</v>
      </c>
      <c r="O28" s="58" t="e">
        <f t="shared" si="3"/>
        <v>#REF!</v>
      </c>
    </row>
    <row r="29" spans="1:19" s="3" customFormat="1" ht="14.1" customHeight="1" x14ac:dyDescent="0.15">
      <c r="A29" s="13" t="s">
        <v>20</v>
      </c>
      <c r="B29" s="24" t="s">
        <v>21</v>
      </c>
      <c r="C29" s="26" t="s">
        <v>21</v>
      </c>
      <c r="D29" s="23" t="e">
        <f>#REF!</f>
        <v>#REF!</v>
      </c>
      <c r="E29" s="75"/>
      <c r="F29" s="76"/>
      <c r="G29" s="73"/>
      <c r="H29" s="73"/>
      <c r="I29" s="73">
        <v>3000</v>
      </c>
      <c r="J29" s="73"/>
      <c r="K29" s="73"/>
      <c r="L29" s="73"/>
      <c r="M29" s="74"/>
      <c r="N29" s="89"/>
      <c r="O29" s="58" t="e">
        <f t="shared" si="3"/>
        <v>#REF!</v>
      </c>
      <c r="P29" s="104"/>
    </row>
    <row r="30" spans="1:19" s="3" customFormat="1" ht="14.1" customHeight="1" x14ac:dyDescent="0.15">
      <c r="A30" s="35"/>
      <c r="B30" s="24"/>
      <c r="C30" s="22" t="s">
        <v>22</v>
      </c>
      <c r="D30" s="23" t="e">
        <f>#REF!</f>
        <v>#REF!</v>
      </c>
      <c r="E30" s="75"/>
      <c r="F30" s="76"/>
      <c r="G30" s="73"/>
      <c r="H30" s="73"/>
      <c r="I30" s="73" t="e">
        <f>D30</f>
        <v>#REF!</v>
      </c>
      <c r="J30" s="73"/>
      <c r="K30" s="73"/>
      <c r="L30" s="73"/>
      <c r="M30" s="74"/>
      <c r="N30" s="89"/>
      <c r="O30" s="58" t="e">
        <f t="shared" si="3"/>
        <v>#REF!</v>
      </c>
    </row>
    <row r="31" spans="1:19" s="3" customFormat="1" ht="14.1" customHeight="1" x14ac:dyDescent="0.15">
      <c r="A31" s="13"/>
      <c r="B31" s="24"/>
      <c r="C31" s="33" t="s">
        <v>35</v>
      </c>
      <c r="D31" s="23" t="e">
        <f>#REF!</f>
        <v>#REF!</v>
      </c>
      <c r="E31" s="75" t="e">
        <f>D31</f>
        <v>#REF!</v>
      </c>
      <c r="F31" s="76"/>
      <c r="G31" s="73"/>
      <c r="H31" s="73"/>
      <c r="I31" s="73"/>
      <c r="J31" s="73"/>
      <c r="K31" s="73"/>
      <c r="L31" s="73"/>
      <c r="M31" s="74"/>
      <c r="N31" s="89"/>
      <c r="O31" s="58" t="e">
        <f t="shared" si="3"/>
        <v>#REF!</v>
      </c>
    </row>
    <row r="32" spans="1:19" s="3" customFormat="1" ht="14.1" customHeight="1" x14ac:dyDescent="0.15">
      <c r="A32" s="12" t="s">
        <v>24</v>
      </c>
      <c r="B32" s="242" t="s">
        <v>1</v>
      </c>
      <c r="C32" s="246"/>
      <c r="D32" s="50" t="e">
        <f t="shared" ref="D32:N32" si="8">D33+D46+D67+D84+D90</f>
        <v>#REF!</v>
      </c>
      <c r="E32" s="51" t="e">
        <f t="shared" si="8"/>
        <v>#REF!</v>
      </c>
      <c r="F32" s="52" t="e">
        <f t="shared" si="8"/>
        <v>#REF!</v>
      </c>
      <c r="G32" s="53" t="e">
        <f t="shared" si="8"/>
        <v>#REF!</v>
      </c>
      <c r="H32" s="53" t="e">
        <f t="shared" si="8"/>
        <v>#REF!</v>
      </c>
      <c r="I32" s="53">
        <f t="shared" si="8"/>
        <v>9000</v>
      </c>
      <c r="J32" s="53" t="e">
        <f t="shared" si="8"/>
        <v>#REF!</v>
      </c>
      <c r="K32" s="53" t="e">
        <f t="shared" si="8"/>
        <v>#REF!</v>
      </c>
      <c r="L32" s="53" t="e">
        <f t="shared" si="8"/>
        <v>#REF!</v>
      </c>
      <c r="M32" s="54" t="e">
        <f t="shared" si="8"/>
        <v>#REF!</v>
      </c>
      <c r="N32" s="91">
        <f t="shared" si="8"/>
        <v>40</v>
      </c>
      <c r="O32" s="58" t="e">
        <f t="shared" si="3"/>
        <v>#REF!</v>
      </c>
    </row>
    <row r="33" spans="1:22" s="3" customFormat="1" ht="14.1" customHeight="1" x14ac:dyDescent="0.15">
      <c r="A33" s="35"/>
      <c r="B33" s="33" t="s">
        <v>24</v>
      </c>
      <c r="C33" s="15" t="s">
        <v>43</v>
      </c>
      <c r="D33" s="16" t="e">
        <f t="shared" ref="D33:N33" si="9">SUM(D34:D45)</f>
        <v>#REF!</v>
      </c>
      <c r="E33" s="17">
        <f t="shared" si="9"/>
        <v>0</v>
      </c>
      <c r="F33" s="18" t="e">
        <f t="shared" si="9"/>
        <v>#REF!</v>
      </c>
      <c r="G33" s="19">
        <f t="shared" si="9"/>
        <v>0</v>
      </c>
      <c r="H33" s="19" t="e">
        <f t="shared" si="9"/>
        <v>#REF!</v>
      </c>
      <c r="I33" s="19">
        <f t="shared" si="9"/>
        <v>0</v>
      </c>
      <c r="J33" s="19" t="e">
        <f t="shared" si="9"/>
        <v>#REF!</v>
      </c>
      <c r="K33" s="19" t="e">
        <f t="shared" si="9"/>
        <v>#REF!</v>
      </c>
      <c r="L33" s="19">
        <f t="shared" si="9"/>
        <v>5560</v>
      </c>
      <c r="M33" s="20">
        <f t="shared" si="9"/>
        <v>0</v>
      </c>
      <c r="N33" s="88">
        <f t="shared" si="9"/>
        <v>2</v>
      </c>
      <c r="O33" s="58" t="e">
        <f t="shared" si="3"/>
        <v>#REF!</v>
      </c>
    </row>
    <row r="34" spans="1:22" s="3" customFormat="1" ht="14.1" customHeight="1" x14ac:dyDescent="0.15">
      <c r="A34" s="35"/>
      <c r="B34" s="24"/>
      <c r="C34" s="36" t="e">
        <f>#REF!</f>
        <v>#REF!</v>
      </c>
      <c r="D34" s="37" t="e">
        <f>#REF!</f>
        <v>#REF!</v>
      </c>
      <c r="E34" s="75"/>
      <c r="F34" s="76"/>
      <c r="G34" s="73"/>
      <c r="H34" s="73"/>
      <c r="I34" s="73"/>
      <c r="J34" s="73" t="e">
        <f>D34</f>
        <v>#REF!</v>
      </c>
      <c r="K34" s="73"/>
      <c r="L34" s="73"/>
      <c r="M34" s="74"/>
      <c r="N34" s="89"/>
      <c r="O34" s="58" t="e">
        <f t="shared" si="3"/>
        <v>#REF!</v>
      </c>
    </row>
    <row r="35" spans="1:22" s="3" customFormat="1" ht="14.1" customHeight="1" x14ac:dyDescent="0.15">
      <c r="A35" s="35"/>
      <c r="B35" s="98" t="e">
        <f>E32/#REF!</f>
        <v>#REF!</v>
      </c>
      <c r="C35" s="36" t="e">
        <f>#REF!</f>
        <v>#REF!</v>
      </c>
      <c r="D35" s="37" t="e">
        <f>#REF!</f>
        <v>#REF!</v>
      </c>
      <c r="E35" s="75"/>
      <c r="F35" s="76"/>
      <c r="G35" s="73"/>
      <c r="H35" s="73"/>
      <c r="I35" s="73"/>
      <c r="J35" s="73" t="e">
        <f>D35</f>
        <v>#REF!</v>
      </c>
      <c r="K35" s="73"/>
      <c r="L35" s="73"/>
      <c r="M35" s="74"/>
      <c r="N35" s="89"/>
      <c r="O35" s="58" t="e">
        <f t="shared" si="3"/>
        <v>#REF!</v>
      </c>
      <c r="P35" s="58"/>
      <c r="R35" s="3" t="s">
        <v>74</v>
      </c>
      <c r="S35" s="3" t="s">
        <v>75</v>
      </c>
      <c r="T35" s="3" t="s">
        <v>76</v>
      </c>
      <c r="U35" s="3" t="s">
        <v>77</v>
      </c>
      <c r="V35" s="3" t="s">
        <v>78</v>
      </c>
    </row>
    <row r="36" spans="1:22" s="3" customFormat="1" ht="14.1" customHeight="1" x14ac:dyDescent="0.15">
      <c r="A36" s="35"/>
      <c r="B36" s="98"/>
      <c r="C36" s="36" t="e">
        <f>#REF!</f>
        <v>#REF!</v>
      </c>
      <c r="D36" s="37" t="e">
        <f>#REF!</f>
        <v>#REF!</v>
      </c>
      <c r="E36" s="75"/>
      <c r="F36" s="76"/>
      <c r="G36" s="73"/>
      <c r="H36" s="73"/>
      <c r="I36" s="73"/>
      <c r="J36" s="73"/>
      <c r="K36" s="73"/>
      <c r="L36" s="73">
        <v>1000</v>
      </c>
      <c r="M36" s="97"/>
      <c r="N36" s="89"/>
      <c r="O36" s="58" t="e">
        <f t="shared" si="3"/>
        <v>#REF!</v>
      </c>
      <c r="P36" s="58"/>
      <c r="R36" s="3" t="s">
        <v>49</v>
      </c>
      <c r="S36" s="3">
        <v>1000</v>
      </c>
      <c r="T36" s="3">
        <v>1000</v>
      </c>
      <c r="U36" s="3">
        <v>1000</v>
      </c>
      <c r="V36" s="3">
        <v>1000</v>
      </c>
    </row>
    <row r="37" spans="1:22" s="3" customFormat="1" ht="14.1" customHeight="1" x14ac:dyDescent="0.15">
      <c r="A37" s="38"/>
      <c r="B37" s="24"/>
      <c r="C37" s="36" t="e">
        <f>#REF!</f>
        <v>#REF!</v>
      </c>
      <c r="D37" s="37" t="e">
        <f>#REF!</f>
        <v>#REF!</v>
      </c>
      <c r="E37" s="75"/>
      <c r="F37" s="76"/>
      <c r="G37" s="73"/>
      <c r="H37" s="73"/>
      <c r="I37" s="73"/>
      <c r="J37" s="73"/>
      <c r="K37" s="73"/>
      <c r="L37" s="73">
        <v>60</v>
      </c>
      <c r="M37" s="74"/>
      <c r="N37" s="89"/>
      <c r="O37" s="58" t="e">
        <f t="shared" si="3"/>
        <v>#REF!</v>
      </c>
      <c r="P37" s="58"/>
      <c r="R37" s="3" t="s">
        <v>70</v>
      </c>
      <c r="S37" s="3">
        <v>0</v>
      </c>
      <c r="T37" s="3">
        <v>1000</v>
      </c>
      <c r="U37" s="3">
        <v>1000</v>
      </c>
      <c r="V37" s="3">
        <v>2000</v>
      </c>
    </row>
    <row r="38" spans="1:22" s="3" customFormat="1" ht="14.1" customHeight="1" x14ac:dyDescent="0.15">
      <c r="A38" s="38"/>
      <c r="B38" s="24"/>
      <c r="C38" s="36" t="e">
        <f>#REF!</f>
        <v>#REF!</v>
      </c>
      <c r="D38" s="37" t="e">
        <f>#REF!</f>
        <v>#REF!</v>
      </c>
      <c r="E38" s="75"/>
      <c r="F38" s="76"/>
      <c r="G38" s="73"/>
      <c r="H38" s="73"/>
      <c r="I38" s="73"/>
      <c r="J38" s="73"/>
      <c r="K38" s="73"/>
      <c r="L38" s="73">
        <v>200</v>
      </c>
      <c r="M38" s="74"/>
      <c r="N38" s="89"/>
      <c r="O38" s="58" t="e">
        <f t="shared" si="3"/>
        <v>#REF!</v>
      </c>
      <c r="P38" s="58"/>
      <c r="R38" s="3" t="s">
        <v>73</v>
      </c>
      <c r="S38" s="3">
        <v>2000</v>
      </c>
      <c r="T38" s="3">
        <v>1000</v>
      </c>
      <c r="U38" s="3">
        <v>1000</v>
      </c>
      <c r="V38" s="3">
        <v>0</v>
      </c>
    </row>
    <row r="39" spans="1:22" s="3" customFormat="1" ht="14.1" customHeight="1" x14ac:dyDescent="0.15">
      <c r="A39" s="38"/>
      <c r="B39" s="24"/>
      <c r="C39" s="36" t="e">
        <f>#REF!</f>
        <v>#REF!</v>
      </c>
      <c r="D39" s="37" t="e">
        <f>#REF!</f>
        <v>#REF!</v>
      </c>
      <c r="E39" s="75"/>
      <c r="F39" s="76"/>
      <c r="G39" s="73"/>
      <c r="H39" s="73"/>
      <c r="I39" s="73"/>
      <c r="J39" s="73">
        <v>100</v>
      </c>
      <c r="K39" s="73"/>
      <c r="L39" s="73"/>
      <c r="M39" s="74"/>
      <c r="N39" s="89"/>
      <c r="O39" s="58" t="e">
        <f t="shared" si="3"/>
        <v>#REF!</v>
      </c>
      <c r="P39" s="58"/>
      <c r="R39" s="3" t="s">
        <v>50</v>
      </c>
      <c r="S39" s="3">
        <v>1000</v>
      </c>
      <c r="T39" s="3">
        <v>1000</v>
      </c>
      <c r="U39" s="3">
        <v>1000</v>
      </c>
      <c r="V39" s="3">
        <v>1000</v>
      </c>
    </row>
    <row r="40" spans="1:22" s="3" customFormat="1" ht="14.1" customHeight="1" x14ac:dyDescent="0.15">
      <c r="A40" s="35"/>
      <c r="B40" s="39"/>
      <c r="C40" s="36" t="e">
        <f>#REF!</f>
        <v>#REF!</v>
      </c>
      <c r="D40" s="37" t="e">
        <f>#REF!</f>
        <v>#REF!</v>
      </c>
      <c r="E40" s="75"/>
      <c r="F40" s="76" t="e">
        <f>D40</f>
        <v>#REF!</v>
      </c>
      <c r="G40" s="73"/>
      <c r="H40" s="73"/>
      <c r="I40" s="73"/>
      <c r="J40" s="73"/>
      <c r="K40" s="73"/>
      <c r="L40" s="73"/>
      <c r="M40" s="74"/>
      <c r="N40" s="89"/>
      <c r="O40" s="58" t="e">
        <f t="shared" si="3"/>
        <v>#REF!</v>
      </c>
      <c r="P40" s="58"/>
      <c r="R40" s="3" t="s">
        <v>67</v>
      </c>
      <c r="S40" s="3">
        <v>1000</v>
      </c>
      <c r="T40" s="3">
        <v>1000</v>
      </c>
      <c r="U40" s="3">
        <v>1000</v>
      </c>
      <c r="V40" s="3">
        <v>1000</v>
      </c>
    </row>
    <row r="41" spans="1:22" s="3" customFormat="1" ht="14.1" customHeight="1" x14ac:dyDescent="0.15">
      <c r="A41" s="38"/>
      <c r="B41" s="24"/>
      <c r="C41" s="36" t="e">
        <f>#REF!</f>
        <v>#REF!</v>
      </c>
      <c r="D41" s="37" t="e">
        <f>#REF!</f>
        <v>#REF!</v>
      </c>
      <c r="E41" s="75"/>
      <c r="F41" s="76"/>
      <c r="G41" s="73"/>
      <c r="H41" s="73"/>
      <c r="I41" s="73"/>
      <c r="J41" s="73"/>
      <c r="K41" s="73"/>
      <c r="L41" s="73">
        <v>4000</v>
      </c>
      <c r="M41" s="74"/>
      <c r="N41" s="89"/>
      <c r="O41" s="58" t="e">
        <f t="shared" si="3"/>
        <v>#REF!</v>
      </c>
    </row>
    <row r="42" spans="1:22" s="3" customFormat="1" ht="14.1" customHeight="1" x14ac:dyDescent="0.15">
      <c r="A42" s="35"/>
      <c r="B42" s="39"/>
      <c r="C42" s="36" t="e">
        <f>#REF!</f>
        <v>#REF!</v>
      </c>
      <c r="D42" s="37" t="e">
        <f>#REF!</f>
        <v>#REF!</v>
      </c>
      <c r="E42" s="75"/>
      <c r="F42" s="76"/>
      <c r="G42" s="73"/>
      <c r="H42" s="73" t="e">
        <f>#REF!-H92</f>
        <v>#REF!</v>
      </c>
      <c r="I42" s="73"/>
      <c r="J42" s="73"/>
      <c r="K42" s="73" t="e">
        <f>#REF!</f>
        <v>#REF!</v>
      </c>
      <c r="L42" s="73"/>
      <c r="M42" s="74"/>
      <c r="N42" s="89">
        <v>2</v>
      </c>
      <c r="O42" s="58" t="e">
        <f t="shared" si="3"/>
        <v>#REF!</v>
      </c>
    </row>
    <row r="43" spans="1:22" s="3" customFormat="1" ht="14.1" customHeight="1" x14ac:dyDescent="0.15">
      <c r="A43" s="35"/>
      <c r="B43" s="39"/>
      <c r="C43" s="36" t="e">
        <f>#REF!</f>
        <v>#REF!</v>
      </c>
      <c r="D43" s="37" t="e">
        <f>#REF!</f>
        <v>#REF!</v>
      </c>
      <c r="E43" s="75"/>
      <c r="F43" s="76"/>
      <c r="G43" s="73"/>
      <c r="H43" s="73"/>
      <c r="I43" s="73"/>
      <c r="J43" s="73"/>
      <c r="K43" s="73"/>
      <c r="L43" s="73">
        <v>300</v>
      </c>
      <c r="M43" s="74"/>
      <c r="N43" s="89"/>
      <c r="O43" s="58" t="e">
        <f t="shared" si="3"/>
        <v>#REF!</v>
      </c>
    </row>
    <row r="44" spans="1:22" s="3" customFormat="1" ht="14.1" customHeight="1" x14ac:dyDescent="0.15">
      <c r="A44" s="35"/>
      <c r="B44" s="39"/>
      <c r="C44" s="36" t="e">
        <f>#REF!</f>
        <v>#REF!</v>
      </c>
      <c r="D44" s="37" t="e">
        <f>#REF!</f>
        <v>#REF!</v>
      </c>
      <c r="E44" s="75"/>
      <c r="F44" s="76">
        <v>4000</v>
      </c>
      <c r="G44" s="73"/>
      <c r="H44" s="73"/>
      <c r="I44" s="73"/>
      <c r="J44" s="73"/>
      <c r="K44" s="73"/>
      <c r="L44" s="73"/>
      <c r="M44" s="74"/>
      <c r="N44" s="89"/>
      <c r="O44" s="58" t="e">
        <f t="shared" ref="O44:O81" si="10">D44-SUM(E44:N44)</f>
        <v>#REF!</v>
      </c>
    </row>
    <row r="45" spans="1:22" s="3" customFormat="1" ht="14.1" customHeight="1" x14ac:dyDescent="0.15">
      <c r="A45" s="35"/>
      <c r="B45" s="39"/>
      <c r="C45" s="36" t="e">
        <f>#REF!</f>
        <v>#REF!</v>
      </c>
      <c r="D45" s="37" t="e">
        <f>#REF!</f>
        <v>#REF!</v>
      </c>
      <c r="E45" s="75"/>
      <c r="F45" s="76">
        <v>2000</v>
      </c>
      <c r="G45" s="73"/>
      <c r="H45" s="73"/>
      <c r="I45" s="73"/>
      <c r="J45" s="73"/>
      <c r="K45" s="73"/>
      <c r="L45" s="73"/>
      <c r="M45" s="74"/>
      <c r="N45" s="89"/>
      <c r="O45" s="58" t="e">
        <f t="shared" si="10"/>
        <v>#REF!</v>
      </c>
    </row>
    <row r="46" spans="1:22" ht="14.1" customHeight="1" x14ac:dyDescent="0.15">
      <c r="A46" s="35"/>
      <c r="B46" s="39"/>
      <c r="C46" s="40" t="s">
        <v>65</v>
      </c>
      <c r="D46" s="16" t="e">
        <f t="shared" ref="D46:N46" si="11">SUM(D47:D66)</f>
        <v>#REF!</v>
      </c>
      <c r="E46" s="17">
        <f t="shared" si="11"/>
        <v>0</v>
      </c>
      <c r="F46" s="18">
        <f t="shared" si="11"/>
        <v>12000</v>
      </c>
      <c r="G46" s="19" t="e">
        <f t="shared" si="11"/>
        <v>#REF!</v>
      </c>
      <c r="H46" s="19" t="e">
        <f t="shared" si="11"/>
        <v>#REF!</v>
      </c>
      <c r="I46" s="19">
        <f t="shared" si="11"/>
        <v>7000</v>
      </c>
      <c r="J46" s="19">
        <f t="shared" si="11"/>
        <v>0</v>
      </c>
      <c r="K46" s="19">
        <f t="shared" si="11"/>
        <v>0</v>
      </c>
      <c r="L46" s="19" t="e">
        <f t="shared" si="11"/>
        <v>#REF!</v>
      </c>
      <c r="M46" s="20">
        <f t="shared" si="11"/>
        <v>6908</v>
      </c>
      <c r="N46" s="88">
        <f t="shared" si="11"/>
        <v>35</v>
      </c>
      <c r="O46" s="58" t="e">
        <f t="shared" si="10"/>
        <v>#REF!</v>
      </c>
    </row>
    <row r="47" spans="1:22" s="3" customFormat="1" ht="14.1" customHeight="1" x14ac:dyDescent="0.15">
      <c r="A47" s="35"/>
      <c r="B47" s="39"/>
      <c r="C47" s="36" t="e">
        <f>#REF!</f>
        <v>#REF!</v>
      </c>
      <c r="D47" s="37" t="e">
        <f>#REF!</f>
        <v>#REF!</v>
      </c>
      <c r="E47" s="75"/>
      <c r="F47" s="76"/>
      <c r="G47" s="109">
        <v>47826</v>
      </c>
      <c r="H47" s="73"/>
      <c r="I47" s="73">
        <v>7000</v>
      </c>
      <c r="J47" s="73"/>
      <c r="K47" s="73"/>
      <c r="L47" s="109">
        <v>1000</v>
      </c>
      <c r="M47" s="74"/>
      <c r="N47" s="89">
        <v>20</v>
      </c>
      <c r="O47" s="58" t="e">
        <f t="shared" si="10"/>
        <v>#REF!</v>
      </c>
      <c r="P47" s="104"/>
      <c r="Q47" s="3" t="s">
        <v>84</v>
      </c>
    </row>
    <row r="48" spans="1:22" s="3" customFormat="1" ht="14.1" customHeight="1" x14ac:dyDescent="0.15">
      <c r="A48" s="35"/>
      <c r="B48" s="39"/>
      <c r="C48" s="36" t="e">
        <f>#REF!</f>
        <v>#REF!</v>
      </c>
      <c r="D48" s="37" t="e">
        <f>#REF!</f>
        <v>#REF!</v>
      </c>
      <c r="E48" s="75"/>
      <c r="F48" s="76"/>
      <c r="G48" s="109">
        <v>23399</v>
      </c>
      <c r="H48" s="73"/>
      <c r="I48" s="73"/>
      <c r="J48" s="73"/>
      <c r="K48" s="73"/>
      <c r="L48" s="109">
        <v>1000</v>
      </c>
      <c r="M48" s="74"/>
      <c r="N48" s="89">
        <v>10</v>
      </c>
      <c r="O48" s="58" t="e">
        <f t="shared" si="10"/>
        <v>#REF!</v>
      </c>
      <c r="Q48" s="3" t="s">
        <v>85</v>
      </c>
    </row>
    <row r="49" spans="1:17" ht="14.1" customHeight="1" x14ac:dyDescent="0.15">
      <c r="A49" s="35"/>
      <c r="B49" s="39"/>
      <c r="C49" s="36" t="e">
        <f>#REF!</f>
        <v>#REF!</v>
      </c>
      <c r="D49" s="37" t="e">
        <f>#REF!</f>
        <v>#REF!</v>
      </c>
      <c r="E49" s="75"/>
      <c r="F49" s="76">
        <v>5000</v>
      </c>
      <c r="G49" s="73"/>
      <c r="H49" s="73"/>
      <c r="I49" s="73"/>
      <c r="J49" s="73"/>
      <c r="K49" s="73"/>
      <c r="L49" s="73"/>
      <c r="M49" s="74"/>
      <c r="N49" s="89"/>
      <c r="O49" s="58" t="e">
        <f t="shared" si="10"/>
        <v>#REF!</v>
      </c>
    </row>
    <row r="50" spans="1:17" ht="14.1" customHeight="1" x14ac:dyDescent="0.15">
      <c r="A50" s="35"/>
      <c r="B50" s="39"/>
      <c r="C50" s="36" t="e">
        <f>#REF!</f>
        <v>#REF!</v>
      </c>
      <c r="D50" s="37" t="e">
        <f>#REF!</f>
        <v>#REF!</v>
      </c>
      <c r="E50" s="75"/>
      <c r="F50" s="76"/>
      <c r="G50" s="73" t="e">
        <f>#REF!</f>
        <v>#REF!</v>
      </c>
      <c r="H50" s="73"/>
      <c r="I50" s="73"/>
      <c r="J50" s="73"/>
      <c r="K50" s="73"/>
      <c r="L50" s="73">
        <v>1200</v>
      </c>
      <c r="M50" s="74"/>
      <c r="N50" s="89">
        <v>5</v>
      </c>
      <c r="O50" s="58" t="e">
        <f t="shared" si="10"/>
        <v>#REF!</v>
      </c>
    </row>
    <row r="51" spans="1:17" ht="14.1" customHeight="1" x14ac:dyDescent="0.15">
      <c r="A51" s="35"/>
      <c r="B51" s="39"/>
      <c r="C51" s="36" t="e">
        <f>#REF!</f>
        <v>#REF!</v>
      </c>
      <c r="D51" s="37" t="e">
        <f>#REF!</f>
        <v>#REF!</v>
      </c>
      <c r="E51" s="75"/>
      <c r="F51" s="76"/>
      <c r="G51" s="73"/>
      <c r="H51" s="73"/>
      <c r="I51" s="73"/>
      <c r="J51" s="73"/>
      <c r="K51" s="73"/>
      <c r="L51" s="73" t="e">
        <f>D51</f>
        <v>#REF!</v>
      </c>
      <c r="M51" s="74"/>
      <c r="N51" s="89"/>
      <c r="O51" s="58" t="e">
        <f t="shared" si="10"/>
        <v>#REF!</v>
      </c>
    </row>
    <row r="52" spans="1:17" ht="14.1" customHeight="1" x14ac:dyDescent="0.15">
      <c r="A52" s="35"/>
      <c r="B52" s="39"/>
      <c r="C52" s="36" t="e">
        <f>#REF!</f>
        <v>#REF!</v>
      </c>
      <c r="D52" s="37" t="e">
        <f>#REF!</f>
        <v>#REF!</v>
      </c>
      <c r="E52" s="75"/>
      <c r="F52" s="76"/>
      <c r="G52" s="73"/>
      <c r="H52" s="73"/>
      <c r="I52" s="73"/>
      <c r="J52" s="73"/>
      <c r="K52" s="73"/>
      <c r="L52" s="73" t="e">
        <f t="shared" ref="L52:L58" si="12">D52</f>
        <v>#REF!</v>
      </c>
      <c r="M52" s="74"/>
      <c r="N52" s="89"/>
      <c r="O52" s="58" t="e">
        <f t="shared" si="10"/>
        <v>#REF!</v>
      </c>
    </row>
    <row r="53" spans="1:17" ht="14.1" customHeight="1" x14ac:dyDescent="0.15">
      <c r="A53" s="35"/>
      <c r="B53" s="39"/>
      <c r="C53" s="36" t="e">
        <f>#REF!</f>
        <v>#REF!</v>
      </c>
      <c r="D53" s="37" t="e">
        <f>#REF!</f>
        <v>#REF!</v>
      </c>
      <c r="E53" s="75"/>
      <c r="F53" s="76"/>
      <c r="G53" s="73"/>
      <c r="H53" s="73"/>
      <c r="I53" s="73"/>
      <c r="J53" s="73"/>
      <c r="K53" s="73"/>
      <c r="L53" s="73" t="e">
        <f t="shared" si="12"/>
        <v>#REF!</v>
      </c>
      <c r="M53" s="74"/>
      <c r="N53" s="89"/>
      <c r="O53" s="58" t="e">
        <f t="shared" si="10"/>
        <v>#REF!</v>
      </c>
    </row>
    <row r="54" spans="1:17" ht="14.1" customHeight="1" x14ac:dyDescent="0.15">
      <c r="A54" s="35"/>
      <c r="B54" s="39"/>
      <c r="C54" s="36" t="e">
        <f>#REF!</f>
        <v>#REF!</v>
      </c>
      <c r="D54" s="37" t="e">
        <f>#REF!</f>
        <v>#REF!</v>
      </c>
      <c r="E54" s="75"/>
      <c r="F54" s="76"/>
      <c r="G54" s="73"/>
      <c r="H54" s="73"/>
      <c r="I54" s="73"/>
      <c r="J54" s="73"/>
      <c r="K54" s="73"/>
      <c r="L54" s="73" t="e">
        <f>D54</f>
        <v>#REF!</v>
      </c>
      <c r="M54" s="74"/>
      <c r="N54" s="89"/>
      <c r="O54" s="58" t="e">
        <f t="shared" si="10"/>
        <v>#REF!</v>
      </c>
    </row>
    <row r="55" spans="1:17" ht="14.1" customHeight="1" x14ac:dyDescent="0.15">
      <c r="A55" s="35"/>
      <c r="B55" s="39"/>
      <c r="C55" s="36" t="e">
        <f>#REF!</f>
        <v>#REF!</v>
      </c>
      <c r="D55" s="37" t="e">
        <f>#REF!</f>
        <v>#REF!</v>
      </c>
      <c r="E55" s="75"/>
      <c r="F55" s="76"/>
      <c r="G55" s="73"/>
      <c r="H55" s="73"/>
      <c r="I55" s="73"/>
      <c r="J55" s="73"/>
      <c r="K55" s="73"/>
      <c r="L55" s="73" t="e">
        <f t="shared" si="12"/>
        <v>#REF!</v>
      </c>
      <c r="M55" s="74"/>
      <c r="N55" s="89"/>
      <c r="O55" s="58" t="e">
        <f t="shared" si="10"/>
        <v>#REF!</v>
      </c>
    </row>
    <row r="56" spans="1:17" ht="14.1" customHeight="1" x14ac:dyDescent="0.15">
      <c r="A56" s="35"/>
      <c r="B56" s="39"/>
      <c r="C56" s="36" t="e">
        <f>#REF!</f>
        <v>#REF!</v>
      </c>
      <c r="D56" s="37" t="e">
        <f>#REF!</f>
        <v>#REF!</v>
      </c>
      <c r="E56" s="75"/>
      <c r="F56" s="76"/>
      <c r="G56" s="73"/>
      <c r="H56" s="73"/>
      <c r="I56" s="73"/>
      <c r="J56" s="73"/>
      <c r="K56" s="73"/>
      <c r="L56" s="73" t="e">
        <f t="shared" si="12"/>
        <v>#REF!</v>
      </c>
      <c r="M56" s="74"/>
      <c r="N56" s="89"/>
      <c r="O56" s="58" t="e">
        <f t="shared" si="10"/>
        <v>#REF!</v>
      </c>
    </row>
    <row r="57" spans="1:17" ht="14.1" customHeight="1" x14ac:dyDescent="0.15">
      <c r="A57" s="35"/>
      <c r="B57" s="39"/>
      <c r="C57" s="36" t="e">
        <f>#REF!</f>
        <v>#REF!</v>
      </c>
      <c r="D57" s="37" t="e">
        <f>#REF!</f>
        <v>#REF!</v>
      </c>
      <c r="E57" s="75"/>
      <c r="F57" s="76"/>
      <c r="G57" s="73"/>
      <c r="H57" s="73"/>
      <c r="I57" s="73"/>
      <c r="J57" s="73"/>
      <c r="K57" s="73"/>
      <c r="L57" s="73" t="e">
        <f>D57</f>
        <v>#REF!</v>
      </c>
      <c r="M57" s="74"/>
      <c r="N57" s="89"/>
      <c r="O57" s="58" t="e">
        <f t="shared" si="10"/>
        <v>#REF!</v>
      </c>
    </row>
    <row r="58" spans="1:17" ht="14.1" customHeight="1" x14ac:dyDescent="0.15">
      <c r="A58" s="35"/>
      <c r="B58" s="39"/>
      <c r="C58" s="36" t="e">
        <f>#REF!</f>
        <v>#REF!</v>
      </c>
      <c r="D58" s="37" t="e">
        <f>#REF!</f>
        <v>#REF!</v>
      </c>
      <c r="E58" s="75"/>
      <c r="F58" s="76"/>
      <c r="G58" s="73"/>
      <c r="H58" s="73"/>
      <c r="I58" s="73"/>
      <c r="J58" s="73"/>
      <c r="K58" s="73"/>
      <c r="L58" s="73" t="e">
        <f t="shared" si="12"/>
        <v>#REF!</v>
      </c>
      <c r="M58" s="74"/>
      <c r="N58" s="89"/>
      <c r="O58" s="58" t="e">
        <f t="shared" si="10"/>
        <v>#REF!</v>
      </c>
    </row>
    <row r="59" spans="1:17" ht="14.1" customHeight="1" x14ac:dyDescent="0.15">
      <c r="A59" s="35"/>
      <c r="B59" s="39"/>
      <c r="C59" s="36" t="e">
        <f>#REF!</f>
        <v>#REF!</v>
      </c>
      <c r="D59" s="37" t="e">
        <f>#REF!</f>
        <v>#REF!</v>
      </c>
      <c r="E59" s="75"/>
      <c r="F59" s="76"/>
      <c r="G59" s="73"/>
      <c r="H59" s="73"/>
      <c r="I59" s="73"/>
      <c r="J59" s="73"/>
      <c r="K59" s="73"/>
      <c r="L59" s="73"/>
      <c r="M59" s="74">
        <v>1725</v>
      </c>
      <c r="N59" s="89"/>
      <c r="O59" s="58" t="e">
        <f t="shared" si="10"/>
        <v>#REF!</v>
      </c>
    </row>
    <row r="60" spans="1:17" ht="14.1" customHeight="1" x14ac:dyDescent="0.15">
      <c r="A60" s="35"/>
      <c r="B60" s="39"/>
      <c r="C60" s="36" t="e">
        <f>#REF!</f>
        <v>#REF!</v>
      </c>
      <c r="D60" s="37" t="e">
        <f>#REF!</f>
        <v>#REF!</v>
      </c>
      <c r="E60" s="75"/>
      <c r="F60" s="76"/>
      <c r="G60" s="73"/>
      <c r="H60" s="73"/>
      <c r="I60" s="73"/>
      <c r="J60" s="73"/>
      <c r="K60" s="73"/>
      <c r="L60" s="73"/>
      <c r="M60" s="74">
        <v>2683</v>
      </c>
      <c r="N60" s="89"/>
      <c r="O60" s="58" t="e">
        <f t="shared" si="10"/>
        <v>#REF!</v>
      </c>
    </row>
    <row r="61" spans="1:17" ht="14.1" customHeight="1" x14ac:dyDescent="0.15">
      <c r="A61" s="35"/>
      <c r="B61" s="39"/>
      <c r="C61" s="36" t="e">
        <f>#REF!</f>
        <v>#REF!</v>
      </c>
      <c r="D61" s="37" t="e">
        <f>#REF!</f>
        <v>#REF!</v>
      </c>
      <c r="E61" s="75"/>
      <c r="F61" s="76"/>
      <c r="G61" s="73"/>
      <c r="H61" s="73"/>
      <c r="I61" s="73"/>
      <c r="J61" s="73"/>
      <c r="K61" s="73"/>
      <c r="L61" s="73" t="e">
        <f>D61</f>
        <v>#REF!</v>
      </c>
      <c r="M61" s="74"/>
      <c r="N61" s="89"/>
      <c r="O61" s="58" t="e">
        <f t="shared" si="10"/>
        <v>#REF!</v>
      </c>
    </row>
    <row r="62" spans="1:17" ht="14.1" customHeight="1" x14ac:dyDescent="0.15">
      <c r="A62" s="35"/>
      <c r="B62" s="39"/>
      <c r="C62" s="36" t="e">
        <f>#REF!</f>
        <v>#REF!</v>
      </c>
      <c r="D62" s="37" t="e">
        <f>#REF!</f>
        <v>#REF!</v>
      </c>
      <c r="E62" s="75"/>
      <c r="F62" s="76"/>
      <c r="G62" s="73"/>
      <c r="H62" s="73"/>
      <c r="I62" s="73"/>
      <c r="J62" s="73"/>
      <c r="K62" s="73"/>
      <c r="L62" s="73"/>
      <c r="M62" s="74">
        <v>2500</v>
      </c>
      <c r="N62" s="89"/>
      <c r="O62" s="58" t="e">
        <f t="shared" si="10"/>
        <v>#REF!</v>
      </c>
    </row>
    <row r="63" spans="1:17" ht="14.1" customHeight="1" x14ac:dyDescent="0.15">
      <c r="A63" s="35"/>
      <c r="B63" s="39"/>
      <c r="C63" s="36" t="e">
        <f>#REF!</f>
        <v>#REF!</v>
      </c>
      <c r="D63" s="37" t="e">
        <f>#REF!</f>
        <v>#REF!</v>
      </c>
      <c r="E63" s="75"/>
      <c r="F63" s="76">
        <v>3000</v>
      </c>
      <c r="G63" s="73"/>
      <c r="H63" s="73"/>
      <c r="I63" s="73"/>
      <c r="J63" s="73"/>
      <c r="K63" s="73"/>
      <c r="L63" s="73"/>
      <c r="M63" s="74"/>
      <c r="N63" s="89"/>
      <c r="O63" s="58" t="e">
        <f t="shared" si="10"/>
        <v>#REF!</v>
      </c>
      <c r="Q63" s="2" t="s">
        <v>72</v>
      </c>
    </row>
    <row r="64" spans="1:17" ht="14.1" customHeight="1" x14ac:dyDescent="0.15">
      <c r="A64" s="35"/>
      <c r="B64" s="39"/>
      <c r="C64" s="36" t="e">
        <f>#REF!</f>
        <v>#REF!</v>
      </c>
      <c r="D64" s="37" t="e">
        <f>#REF!</f>
        <v>#REF!</v>
      </c>
      <c r="E64" s="75"/>
      <c r="F64" s="76">
        <v>4000</v>
      </c>
      <c r="G64" s="73"/>
      <c r="H64" s="73"/>
      <c r="I64" s="73"/>
      <c r="J64" s="73"/>
      <c r="K64" s="73"/>
      <c r="L64" s="73"/>
      <c r="M64" s="74"/>
      <c r="N64" s="89"/>
      <c r="O64" s="58" t="e">
        <f t="shared" si="10"/>
        <v>#REF!</v>
      </c>
    </row>
    <row r="65" spans="1:15" ht="14.1" customHeight="1" x14ac:dyDescent="0.15">
      <c r="A65" s="35"/>
      <c r="B65" s="39"/>
      <c r="C65" s="36" t="s">
        <v>69</v>
      </c>
      <c r="D65" s="37" t="e">
        <f>#REF!</f>
        <v>#REF!</v>
      </c>
      <c r="E65" s="75"/>
      <c r="F65" s="76"/>
      <c r="G65" s="73"/>
      <c r="H65" s="73" t="e">
        <f>#REF!</f>
        <v>#REF!</v>
      </c>
      <c r="I65" s="73"/>
      <c r="J65" s="73"/>
      <c r="K65" s="73"/>
      <c r="L65" s="73"/>
      <c r="M65" s="74"/>
      <c r="N65" s="89"/>
      <c r="O65" s="58" t="e">
        <f t="shared" si="10"/>
        <v>#REF!</v>
      </c>
    </row>
    <row r="66" spans="1:15" ht="14.1" customHeight="1" x14ac:dyDescent="0.15">
      <c r="A66" s="35"/>
      <c r="B66" s="39"/>
      <c r="C66" s="36" t="e">
        <f>#REF!</f>
        <v>#REF!</v>
      </c>
      <c r="D66" s="37" t="e">
        <f>#REF!</f>
        <v>#REF!</v>
      </c>
      <c r="E66" s="75"/>
      <c r="F66" s="76"/>
      <c r="G66" s="73"/>
      <c r="H66" s="73"/>
      <c r="I66" s="73"/>
      <c r="J66" s="73"/>
      <c r="K66" s="73"/>
      <c r="L66" s="73">
        <v>200</v>
      </c>
      <c r="M66" s="74"/>
      <c r="N66" s="89"/>
      <c r="O66" s="58" t="e">
        <f t="shared" si="10"/>
        <v>#REF!</v>
      </c>
    </row>
    <row r="67" spans="1:15" ht="14.1" customHeight="1" x14ac:dyDescent="0.15">
      <c r="A67" s="35"/>
      <c r="B67" s="39"/>
      <c r="C67" s="40" t="s">
        <v>64</v>
      </c>
      <c r="D67" s="16" t="e">
        <f t="shared" ref="D67:N67" si="13">SUM(D68:D83)</f>
        <v>#REF!</v>
      </c>
      <c r="E67" s="17" t="e">
        <f t="shared" si="13"/>
        <v>#REF!</v>
      </c>
      <c r="F67" s="18">
        <f t="shared" si="13"/>
        <v>0</v>
      </c>
      <c r="G67" s="19">
        <f t="shared" si="13"/>
        <v>0</v>
      </c>
      <c r="H67" s="19">
        <f t="shared" si="13"/>
        <v>0</v>
      </c>
      <c r="I67" s="19">
        <f t="shared" si="13"/>
        <v>2000</v>
      </c>
      <c r="J67" s="19">
        <f t="shared" si="13"/>
        <v>254</v>
      </c>
      <c r="K67" s="19">
        <f t="shared" si="13"/>
        <v>0</v>
      </c>
      <c r="L67" s="19" t="e">
        <f t="shared" si="13"/>
        <v>#REF!</v>
      </c>
      <c r="M67" s="20" t="e">
        <f t="shared" si="13"/>
        <v>#REF!</v>
      </c>
      <c r="N67" s="88">
        <f t="shared" si="13"/>
        <v>0</v>
      </c>
      <c r="O67" s="58" t="e">
        <f t="shared" si="10"/>
        <v>#REF!</v>
      </c>
    </row>
    <row r="68" spans="1:15" ht="14.1" customHeight="1" x14ac:dyDescent="0.15">
      <c r="A68" s="35"/>
      <c r="B68" s="39"/>
      <c r="C68" s="36" t="e">
        <f>#REF!</f>
        <v>#REF!</v>
      </c>
      <c r="D68" s="37" t="e">
        <f>#REF!</f>
        <v>#REF!</v>
      </c>
      <c r="E68" s="75"/>
      <c r="F68" s="76"/>
      <c r="G68" s="73"/>
      <c r="H68" s="73"/>
      <c r="I68" s="73"/>
      <c r="J68" s="73"/>
      <c r="K68" s="73"/>
      <c r="L68" s="73"/>
      <c r="M68" s="74">
        <v>2000</v>
      </c>
      <c r="N68" s="89"/>
      <c r="O68" s="58" t="e">
        <f t="shared" si="10"/>
        <v>#REF!</v>
      </c>
    </row>
    <row r="69" spans="1:15" ht="14.1" customHeight="1" x14ac:dyDescent="0.15">
      <c r="A69" s="35"/>
      <c r="B69" s="39"/>
      <c r="C69" s="36" t="e">
        <f>#REF!</f>
        <v>#REF!</v>
      </c>
      <c r="D69" s="37" t="e">
        <f>#REF!</f>
        <v>#REF!</v>
      </c>
      <c r="E69" s="75"/>
      <c r="F69" s="76"/>
      <c r="G69" s="73"/>
      <c r="H69" s="73"/>
      <c r="I69" s="73"/>
      <c r="J69" s="73"/>
      <c r="K69" s="73"/>
      <c r="L69" s="73"/>
      <c r="M69" s="74" t="e">
        <f>D69</f>
        <v>#REF!</v>
      </c>
      <c r="N69" s="89"/>
      <c r="O69" s="58" t="e">
        <f t="shared" si="10"/>
        <v>#REF!</v>
      </c>
    </row>
    <row r="70" spans="1:15" ht="14.1" customHeight="1" x14ac:dyDescent="0.15">
      <c r="A70" s="35"/>
      <c r="B70" s="39"/>
      <c r="C70" s="36" t="e">
        <f>#REF!</f>
        <v>#REF!</v>
      </c>
      <c r="D70" s="37" t="e">
        <f>#REF!</f>
        <v>#REF!</v>
      </c>
      <c r="E70" s="75"/>
      <c r="F70" s="76"/>
      <c r="G70" s="73"/>
      <c r="H70" s="73"/>
      <c r="I70" s="73"/>
      <c r="J70" s="73"/>
      <c r="K70" s="73"/>
      <c r="L70" s="73"/>
      <c r="M70" s="74">
        <v>1300</v>
      </c>
      <c r="N70" s="89"/>
      <c r="O70" s="58" t="e">
        <f t="shared" si="10"/>
        <v>#REF!</v>
      </c>
    </row>
    <row r="71" spans="1:15" ht="14.1" customHeight="1" x14ac:dyDescent="0.15">
      <c r="A71" s="35"/>
      <c r="B71" s="39"/>
      <c r="C71" s="36" t="e">
        <f>#REF!</f>
        <v>#REF!</v>
      </c>
      <c r="D71" s="37" t="e">
        <f>#REF!</f>
        <v>#REF!</v>
      </c>
      <c r="E71" s="75"/>
      <c r="F71" s="76"/>
      <c r="G71" s="73"/>
      <c r="H71" s="73"/>
      <c r="I71" s="73"/>
      <c r="J71" s="73"/>
      <c r="K71" s="73"/>
      <c r="L71" s="73"/>
      <c r="M71" s="74">
        <v>4000</v>
      </c>
      <c r="N71" s="89"/>
      <c r="O71" s="58" t="e">
        <f t="shared" si="10"/>
        <v>#REF!</v>
      </c>
    </row>
    <row r="72" spans="1:15" ht="14.1" customHeight="1" x14ac:dyDescent="0.15">
      <c r="A72" s="35"/>
      <c r="B72" s="39"/>
      <c r="C72" s="36" t="e">
        <f>#REF!</f>
        <v>#REF!</v>
      </c>
      <c r="D72" s="37" t="e">
        <f>#REF!</f>
        <v>#REF!</v>
      </c>
      <c r="E72" s="75"/>
      <c r="F72" s="76"/>
      <c r="G72" s="73"/>
      <c r="H72" s="73"/>
      <c r="I72" s="73"/>
      <c r="J72" s="73"/>
      <c r="K72" s="73"/>
      <c r="L72" s="73" t="e">
        <f>D72</f>
        <v>#REF!</v>
      </c>
      <c r="M72" s="74"/>
      <c r="N72" s="89"/>
      <c r="O72" s="58" t="e">
        <f t="shared" si="10"/>
        <v>#REF!</v>
      </c>
    </row>
    <row r="73" spans="1:15" x14ac:dyDescent="0.15">
      <c r="A73" s="35"/>
      <c r="B73" s="39"/>
      <c r="C73" s="55" t="e">
        <f>#REF!</f>
        <v>#REF!</v>
      </c>
      <c r="D73" s="37" t="e">
        <f>#REF!</f>
        <v>#REF!</v>
      </c>
      <c r="E73" s="75">
        <v>475</v>
      </c>
      <c r="F73" s="76"/>
      <c r="G73" s="73"/>
      <c r="H73" s="73"/>
      <c r="I73" s="73"/>
      <c r="J73" s="73">
        <v>25</v>
      </c>
      <c r="K73" s="73"/>
      <c r="L73" s="73"/>
      <c r="M73" s="74"/>
      <c r="N73" s="89"/>
      <c r="O73" s="58" t="e">
        <f t="shared" si="10"/>
        <v>#REF!</v>
      </c>
    </row>
    <row r="74" spans="1:15" ht="14.1" customHeight="1" x14ac:dyDescent="0.15">
      <c r="A74" s="35"/>
      <c r="B74" s="39"/>
      <c r="C74" s="36" t="e">
        <f>#REF!</f>
        <v>#REF!</v>
      </c>
      <c r="D74" s="37" t="e">
        <f>#REF!</f>
        <v>#REF!</v>
      </c>
      <c r="E74" s="75"/>
      <c r="F74" s="76"/>
      <c r="G74" s="73"/>
      <c r="H74" s="73"/>
      <c r="I74" s="73"/>
      <c r="J74" s="105"/>
      <c r="K74" s="105"/>
      <c r="L74" s="73" t="e">
        <f>D74</f>
        <v>#REF!</v>
      </c>
      <c r="M74" s="74"/>
      <c r="N74" s="89"/>
      <c r="O74" s="58" t="e">
        <f t="shared" si="10"/>
        <v>#REF!</v>
      </c>
    </row>
    <row r="75" spans="1:15" ht="14.1" customHeight="1" x14ac:dyDescent="0.15">
      <c r="A75" s="35"/>
      <c r="B75" s="39"/>
      <c r="C75" s="36" t="e">
        <f>#REF!</f>
        <v>#REF!</v>
      </c>
      <c r="D75" s="37" t="e">
        <f>#REF!</f>
        <v>#REF!</v>
      </c>
      <c r="E75" s="75"/>
      <c r="F75" s="76"/>
      <c r="G75" s="73"/>
      <c r="H75" s="73"/>
      <c r="I75" s="73"/>
      <c r="J75" s="73">
        <v>229</v>
      </c>
      <c r="K75" s="73"/>
      <c r="L75" s="73"/>
      <c r="M75" s="74"/>
      <c r="N75" s="89"/>
      <c r="O75" s="58" t="e">
        <f t="shared" si="10"/>
        <v>#REF!</v>
      </c>
    </row>
    <row r="76" spans="1:15" ht="14.1" customHeight="1" x14ac:dyDescent="0.15">
      <c r="A76" s="35"/>
      <c r="B76" s="39"/>
      <c r="C76" s="36" t="e">
        <f>#REF!</f>
        <v>#REF!</v>
      </c>
      <c r="D76" s="37" t="e">
        <f>#REF!</f>
        <v>#REF!</v>
      </c>
      <c r="E76" s="75" t="e">
        <f>D76</f>
        <v>#REF!</v>
      </c>
      <c r="F76" s="76"/>
      <c r="G76" s="73"/>
      <c r="H76" s="73"/>
      <c r="I76" s="73"/>
      <c r="J76" s="73"/>
      <c r="K76" s="73"/>
      <c r="L76" s="73"/>
      <c r="M76" s="74"/>
      <c r="N76" s="89"/>
      <c r="O76" s="58" t="e">
        <f t="shared" si="10"/>
        <v>#REF!</v>
      </c>
    </row>
    <row r="77" spans="1:15" ht="14.1" customHeight="1" x14ac:dyDescent="0.15">
      <c r="A77" s="35"/>
      <c r="B77" s="39"/>
      <c r="C77" s="36" t="e">
        <f>#REF!</f>
        <v>#REF!</v>
      </c>
      <c r="D77" s="37" t="e">
        <f>#REF!</f>
        <v>#REF!</v>
      </c>
      <c r="E77" s="75"/>
      <c r="F77" s="76"/>
      <c r="G77" s="73"/>
      <c r="H77" s="73"/>
      <c r="I77" s="73"/>
      <c r="J77" s="73"/>
      <c r="K77" s="73"/>
      <c r="L77" s="78" t="e">
        <f>D77</f>
        <v>#REF!</v>
      </c>
      <c r="M77" s="74"/>
      <c r="N77" s="89"/>
      <c r="O77" s="58" t="e">
        <f t="shared" si="10"/>
        <v>#REF!</v>
      </c>
    </row>
    <row r="78" spans="1:15" ht="14.1" customHeight="1" x14ac:dyDescent="0.15">
      <c r="A78" s="35"/>
      <c r="B78" s="39"/>
      <c r="C78" s="36" t="e">
        <f>#REF!</f>
        <v>#REF!</v>
      </c>
      <c r="D78" s="37" t="e">
        <f>#REF!</f>
        <v>#REF!</v>
      </c>
      <c r="E78" s="75"/>
      <c r="F78" s="36"/>
      <c r="G78" s="36"/>
      <c r="H78" s="73"/>
      <c r="I78" s="73"/>
      <c r="J78" s="73"/>
      <c r="K78" s="73"/>
      <c r="L78" s="78" t="e">
        <f>D78</f>
        <v>#REF!</v>
      </c>
      <c r="M78" s="74"/>
      <c r="N78" s="89"/>
      <c r="O78" s="58" t="e">
        <f t="shared" si="10"/>
        <v>#REF!</v>
      </c>
    </row>
    <row r="79" spans="1:15" ht="14.1" customHeight="1" x14ac:dyDescent="0.15">
      <c r="A79" s="35"/>
      <c r="B79" s="39"/>
      <c r="C79" s="36" t="e">
        <f>#REF!</f>
        <v>#REF!</v>
      </c>
      <c r="D79" s="37" t="e">
        <f>#REF!</f>
        <v>#REF!</v>
      </c>
      <c r="E79" s="75"/>
      <c r="F79" s="36"/>
      <c r="G79" s="36"/>
      <c r="H79" s="73"/>
      <c r="I79" s="73"/>
      <c r="J79" s="73"/>
      <c r="K79" s="73"/>
      <c r="L79" s="78" t="e">
        <f>D79</f>
        <v>#REF!</v>
      </c>
      <c r="M79" s="74"/>
      <c r="N79" s="89"/>
      <c r="O79" s="58" t="e">
        <f t="shared" si="10"/>
        <v>#REF!</v>
      </c>
    </row>
    <row r="80" spans="1:15" ht="14.1" customHeight="1" x14ac:dyDescent="0.15">
      <c r="A80" s="35"/>
      <c r="B80" s="39"/>
      <c r="C80" s="36" t="e">
        <f>#REF!</f>
        <v>#REF!</v>
      </c>
      <c r="D80" s="37" t="e">
        <f>#REF!</f>
        <v>#REF!</v>
      </c>
      <c r="E80" s="75"/>
      <c r="F80" s="76"/>
      <c r="G80" s="73"/>
      <c r="H80" s="73"/>
      <c r="I80" s="73"/>
      <c r="J80" s="73"/>
      <c r="K80" s="73"/>
      <c r="L80" s="94">
        <v>1000</v>
      </c>
      <c r="M80" s="74"/>
      <c r="N80" s="89"/>
      <c r="O80" s="58" t="e">
        <f t="shared" si="10"/>
        <v>#REF!</v>
      </c>
    </row>
    <row r="81" spans="1:16" ht="14.1" customHeight="1" x14ac:dyDescent="0.15">
      <c r="A81" s="35"/>
      <c r="B81" s="39"/>
      <c r="C81" s="36" t="e">
        <f>#REF!</f>
        <v>#REF!</v>
      </c>
      <c r="D81" s="37" t="e">
        <f>#REF!</f>
        <v>#REF!</v>
      </c>
      <c r="E81" s="75" t="e">
        <f>D81</f>
        <v>#REF!</v>
      </c>
      <c r="F81" s="76"/>
      <c r="G81" s="73"/>
      <c r="H81" s="73"/>
      <c r="I81" s="73"/>
      <c r="J81" s="73"/>
      <c r="K81" s="73"/>
      <c r="L81" s="73"/>
      <c r="M81" s="74"/>
      <c r="N81" s="89"/>
      <c r="O81" s="58" t="e">
        <f t="shared" si="10"/>
        <v>#REF!</v>
      </c>
    </row>
    <row r="82" spans="1:16" ht="14.1" customHeight="1" x14ac:dyDescent="0.15">
      <c r="A82" s="35"/>
      <c r="B82" s="39"/>
      <c r="C82" s="36" t="e">
        <f>#REF!</f>
        <v>#REF!</v>
      </c>
      <c r="D82" s="37" t="e">
        <f>#REF!</f>
        <v>#REF!</v>
      </c>
      <c r="E82" s="75">
        <v>3000</v>
      </c>
      <c r="F82" s="76"/>
      <c r="G82" s="73"/>
      <c r="H82" s="73"/>
      <c r="I82" s="73">
        <v>2000</v>
      </c>
      <c r="J82" s="95"/>
      <c r="K82" s="73"/>
      <c r="L82" s="73"/>
      <c r="M82" s="74"/>
      <c r="N82" s="89"/>
      <c r="O82" s="58" t="e">
        <f t="shared" ref="O82:O91" si="14">D82-SUM(E82:N82)</f>
        <v>#REF!</v>
      </c>
    </row>
    <row r="83" spans="1:16" ht="14.1" customHeight="1" x14ac:dyDescent="0.15">
      <c r="A83" s="35"/>
      <c r="B83" s="39"/>
      <c r="C83" s="36" t="e">
        <f>#REF!</f>
        <v>#REF!</v>
      </c>
      <c r="D83" s="37" t="e">
        <f>#REF!</f>
        <v>#REF!</v>
      </c>
      <c r="E83" s="102"/>
      <c r="F83" s="76"/>
      <c r="G83" s="73"/>
      <c r="H83" s="73"/>
      <c r="I83" s="73"/>
      <c r="J83" s="73"/>
      <c r="K83" s="73"/>
      <c r="L83" s="73"/>
      <c r="M83" s="74">
        <v>2860</v>
      </c>
      <c r="N83" s="89"/>
      <c r="O83" s="58" t="e">
        <f t="shared" si="14"/>
        <v>#REF!</v>
      </c>
      <c r="P83" s="108"/>
    </row>
    <row r="84" spans="1:16" ht="14.1" customHeight="1" x14ac:dyDescent="0.15">
      <c r="A84" s="35"/>
      <c r="B84" s="39"/>
      <c r="C84" s="15" t="s">
        <v>46</v>
      </c>
      <c r="D84" s="16" t="e">
        <f t="shared" ref="D84:N84" si="15">SUM(D85:D89)</f>
        <v>#REF!</v>
      </c>
      <c r="E84" s="17">
        <f t="shared" si="15"/>
        <v>0</v>
      </c>
      <c r="F84" s="18">
        <f t="shared" si="15"/>
        <v>0</v>
      </c>
      <c r="G84" s="19" t="e">
        <f t="shared" si="15"/>
        <v>#REF!</v>
      </c>
      <c r="H84" s="19">
        <f t="shared" si="15"/>
        <v>2400</v>
      </c>
      <c r="I84" s="19">
        <f t="shared" si="15"/>
        <v>0</v>
      </c>
      <c r="J84" s="19" t="e">
        <f t="shared" si="15"/>
        <v>#REF!</v>
      </c>
      <c r="K84" s="19">
        <f t="shared" si="15"/>
        <v>0</v>
      </c>
      <c r="L84" s="19">
        <f t="shared" si="15"/>
        <v>886</v>
      </c>
      <c r="M84" s="20">
        <f t="shared" si="15"/>
        <v>1200</v>
      </c>
      <c r="N84" s="88">
        <f t="shared" si="15"/>
        <v>3</v>
      </c>
      <c r="O84" s="58" t="e">
        <f t="shared" si="14"/>
        <v>#REF!</v>
      </c>
    </row>
    <row r="85" spans="1:16" ht="14.1" customHeight="1" x14ac:dyDescent="0.15">
      <c r="A85" s="35"/>
      <c r="B85" s="39"/>
      <c r="C85" s="36" t="e">
        <f>#REF!</f>
        <v>#REF!</v>
      </c>
      <c r="D85" s="37" t="e">
        <f>#REF!</f>
        <v>#REF!</v>
      </c>
      <c r="E85" s="75"/>
      <c r="F85" s="73"/>
      <c r="G85" s="73" t="e">
        <f>#REF!</f>
        <v>#REF!</v>
      </c>
      <c r="H85" s="73"/>
      <c r="I85" s="73"/>
      <c r="J85" s="73" t="e">
        <f>#REF!</f>
        <v>#REF!</v>
      </c>
      <c r="K85" s="73"/>
      <c r="L85" s="73"/>
      <c r="M85" s="73"/>
      <c r="N85" s="89">
        <v>3</v>
      </c>
      <c r="O85" s="58" t="e">
        <f t="shared" si="14"/>
        <v>#REF!</v>
      </c>
    </row>
    <row r="86" spans="1:16" ht="14.1" customHeight="1" x14ac:dyDescent="0.15">
      <c r="A86" s="35"/>
      <c r="B86" s="39"/>
      <c r="C86" s="36" t="e">
        <f>#REF!</f>
        <v>#REF!</v>
      </c>
      <c r="D86" s="37" t="e">
        <f>#REF!</f>
        <v>#REF!</v>
      </c>
      <c r="E86" s="75"/>
      <c r="F86" s="73"/>
      <c r="G86" s="73"/>
      <c r="H86" s="73"/>
      <c r="I86" s="73"/>
      <c r="J86" s="73"/>
      <c r="K86" s="73"/>
      <c r="L86" s="73">
        <v>300</v>
      </c>
      <c r="M86" s="74">
        <v>0</v>
      </c>
      <c r="N86" s="89"/>
      <c r="O86" s="58" t="e">
        <f t="shared" si="14"/>
        <v>#REF!</v>
      </c>
    </row>
    <row r="87" spans="1:16" ht="14.1" customHeight="1" x14ac:dyDescent="0.15">
      <c r="A87" s="35"/>
      <c r="B87" s="39"/>
      <c r="C87" s="36" t="e">
        <f>#REF!</f>
        <v>#REF!</v>
      </c>
      <c r="D87" s="37" t="e">
        <f>#REF!</f>
        <v>#REF!</v>
      </c>
      <c r="E87" s="75"/>
      <c r="F87" s="73"/>
      <c r="G87" s="73"/>
      <c r="H87" s="73">
        <v>2400</v>
      </c>
      <c r="I87" s="73"/>
      <c r="J87" s="73"/>
      <c r="K87" s="73"/>
      <c r="L87" s="73">
        <v>300</v>
      </c>
      <c r="M87" s="94"/>
      <c r="N87" s="92"/>
      <c r="O87" s="58" t="e">
        <f t="shared" si="14"/>
        <v>#REF!</v>
      </c>
    </row>
    <row r="88" spans="1:16" ht="14.1" customHeight="1" x14ac:dyDescent="0.15">
      <c r="A88" s="35"/>
      <c r="B88" s="39"/>
      <c r="C88" s="36" t="e">
        <f>#REF!</f>
        <v>#REF!</v>
      </c>
      <c r="D88" s="37" t="e">
        <f>#REF!</f>
        <v>#REF!</v>
      </c>
      <c r="E88" s="75"/>
      <c r="F88" s="73"/>
      <c r="G88" s="73"/>
      <c r="H88" s="73"/>
      <c r="I88" s="73"/>
      <c r="J88" s="73"/>
      <c r="K88" s="73"/>
      <c r="L88" s="78">
        <v>286</v>
      </c>
      <c r="M88" s="74"/>
      <c r="N88" s="92"/>
      <c r="O88" s="58" t="e">
        <f t="shared" si="14"/>
        <v>#REF!</v>
      </c>
    </row>
    <row r="89" spans="1:16" ht="14.1" customHeight="1" x14ac:dyDescent="0.15">
      <c r="A89" s="35"/>
      <c r="B89" s="39"/>
      <c r="C89" s="36" t="e">
        <f>#REF!</f>
        <v>#REF!</v>
      </c>
      <c r="D89" s="37" t="e">
        <f>#REF!</f>
        <v>#REF!</v>
      </c>
      <c r="E89" s="75"/>
      <c r="F89" s="73"/>
      <c r="G89" s="73"/>
      <c r="H89" s="73"/>
      <c r="I89" s="73"/>
      <c r="J89" s="73"/>
      <c r="K89" s="73"/>
      <c r="L89" s="77"/>
      <c r="M89" s="74">
        <v>1200</v>
      </c>
      <c r="N89" s="92"/>
      <c r="O89" s="58" t="e">
        <f t="shared" si="14"/>
        <v>#REF!</v>
      </c>
    </row>
    <row r="90" spans="1:16" ht="14.1" customHeight="1" x14ac:dyDescent="0.15">
      <c r="A90" s="35"/>
      <c r="B90" s="56"/>
      <c r="C90" s="15" t="s">
        <v>45</v>
      </c>
      <c r="D90" s="16" t="e">
        <f>#REF!</f>
        <v>#REF!</v>
      </c>
      <c r="E90" s="17">
        <v>0</v>
      </c>
      <c r="F90" s="18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0">
        <v>0</v>
      </c>
      <c r="N90" s="88">
        <v>0</v>
      </c>
      <c r="O90" s="58" t="e">
        <f t="shared" si="14"/>
        <v>#REF!</v>
      </c>
    </row>
    <row r="91" spans="1:16" ht="14.1" customHeight="1" x14ac:dyDescent="0.15">
      <c r="A91" s="12" t="s">
        <v>9</v>
      </c>
      <c r="B91" s="33" t="s">
        <v>9</v>
      </c>
      <c r="C91" s="33" t="s">
        <v>9</v>
      </c>
      <c r="D91" s="23" t="e">
        <f>#REF!</f>
        <v>#REF!</v>
      </c>
      <c r="E91" s="75"/>
      <c r="F91" s="76"/>
      <c r="G91" s="73"/>
      <c r="H91" s="73"/>
      <c r="I91" s="73"/>
      <c r="J91" s="73"/>
      <c r="K91" s="73"/>
      <c r="L91" s="73">
        <v>100</v>
      </c>
      <c r="M91" s="74" t="e">
        <f>D91-E91-N91-L91</f>
        <v>#REF!</v>
      </c>
      <c r="N91" s="89">
        <v>63</v>
      </c>
      <c r="O91" s="58" t="e">
        <f t="shared" si="14"/>
        <v>#REF!</v>
      </c>
    </row>
    <row r="92" spans="1:16" ht="14.1" customHeight="1" x14ac:dyDescent="0.15">
      <c r="A92" s="41" t="s">
        <v>23</v>
      </c>
      <c r="B92" s="42" t="s">
        <v>23</v>
      </c>
      <c r="C92" s="42" t="s">
        <v>23</v>
      </c>
      <c r="D92" s="43" t="e">
        <f>#REF!</f>
        <v>#REF!</v>
      </c>
      <c r="E92" s="81"/>
      <c r="F92" s="79"/>
      <c r="G92" s="80"/>
      <c r="H92" s="80">
        <v>3000</v>
      </c>
      <c r="I92" s="80"/>
      <c r="J92" s="80"/>
      <c r="K92" s="80"/>
      <c r="L92" s="80">
        <v>10116</v>
      </c>
      <c r="M92" s="96">
        <v>6812</v>
      </c>
      <c r="N92" s="93">
        <v>218</v>
      </c>
      <c r="O92" s="58" t="e">
        <f>D92-SUM(E92:N92)</f>
        <v>#REF!</v>
      </c>
    </row>
    <row r="93" spans="1:16" x14ac:dyDescent="0.15">
      <c r="C93" s="3"/>
      <c r="D93" s="3"/>
      <c r="E93" s="44"/>
      <c r="F93" s="44"/>
    </row>
    <row r="95" spans="1:16" x14ac:dyDescent="0.15">
      <c r="E95" s="2" t="s">
        <v>79</v>
      </c>
    </row>
  </sheetData>
  <mergeCells count="10">
    <mergeCell ref="A7:C7"/>
    <mergeCell ref="B8:C8"/>
    <mergeCell ref="B28:C28"/>
    <mergeCell ref="B32:C32"/>
    <mergeCell ref="A1:N1"/>
    <mergeCell ref="E2:N2"/>
    <mergeCell ref="A3:D3"/>
    <mergeCell ref="E3:N3"/>
    <mergeCell ref="A5:C5"/>
    <mergeCell ref="A6:C6"/>
  </mergeCells>
  <phoneticPr fontId="2" type="noConversion"/>
  <printOptions horizontalCentered="1" verticalCentered="1"/>
  <pageMargins left="0.35433070866141736" right="0.35433070866141736" top="0.47244094488188981" bottom="0.35433070866141736" header="0.43307086614173229" footer="0.27559055118110237"/>
  <pageSetup paperSize="9" scale="57" orientation="portrait" r:id="rId1"/>
  <headerFooter alignWithMargins="0"/>
  <rowBreaks count="2" manualBreakCount="2">
    <brk id="31" max="13" man="1"/>
    <brk id="6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총괄표</vt:lpstr>
      <vt:lpstr>세입세출 대비표 (수정)</vt:lpstr>
      <vt:lpstr>'세입세출 대비표 (수정)'!Print_Area</vt:lpstr>
      <vt:lpstr>총괄표!Print_Area</vt:lpstr>
      <vt:lpstr>총괄표!Print_Titles</vt:lpstr>
    </vt:vector>
  </TitlesOfParts>
  <Company>개금 사회 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조 유정</cp:lastModifiedBy>
  <cp:lastPrinted>2023-09-06T08:06:01Z</cp:lastPrinted>
  <dcterms:created xsi:type="dcterms:W3CDTF">2000-07-31T06:53:45Z</dcterms:created>
  <dcterms:modified xsi:type="dcterms:W3CDTF">2023-09-19T01:14:43Z</dcterms:modified>
</cp:coreProperties>
</file>